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zpočty\_ROZPOČTY\2020\11 Kyjov - oprava schodiště na KD\"/>
    </mc:Choice>
  </mc:AlternateContent>
  <xr:revisionPtr revIDLastSave="0" documentId="13_ncr:11_{F4AB3DD8-C2AF-429D-AE3C-C316A4A0203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 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02 Pol'!$A$1:$X$140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" l="1"/>
  <c r="I19" i="1" s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30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4" i="12"/>
  <c r="I14" i="12"/>
  <c r="K14" i="12"/>
  <c r="M14" i="12"/>
  <c r="O14" i="12"/>
  <c r="Q14" i="12"/>
  <c r="V14" i="12"/>
  <c r="G19" i="12"/>
  <c r="I19" i="12"/>
  <c r="K19" i="12"/>
  <c r="M19" i="12"/>
  <c r="O19" i="12"/>
  <c r="Q19" i="12"/>
  <c r="V19" i="12"/>
  <c r="G22" i="12"/>
  <c r="O22" i="12"/>
  <c r="G23" i="12"/>
  <c r="M23" i="12" s="1"/>
  <c r="M22" i="12" s="1"/>
  <c r="I23" i="12"/>
  <c r="I22" i="12" s="1"/>
  <c r="K23" i="12"/>
  <c r="K22" i="12" s="1"/>
  <c r="O23" i="12"/>
  <c r="Q23" i="12"/>
  <c r="Q22" i="12" s="1"/>
  <c r="V23" i="12"/>
  <c r="V22" i="12" s="1"/>
  <c r="G25" i="12"/>
  <c r="I25" i="12"/>
  <c r="K25" i="12"/>
  <c r="M25" i="12"/>
  <c r="O25" i="12"/>
  <c r="Q25" i="12"/>
  <c r="V25" i="12"/>
  <c r="G27" i="12"/>
  <c r="I27" i="12"/>
  <c r="K27" i="12"/>
  <c r="M27" i="12"/>
  <c r="O27" i="12"/>
  <c r="Q27" i="12"/>
  <c r="V27" i="12"/>
  <c r="G32" i="12"/>
  <c r="O32" i="12"/>
  <c r="G33" i="12"/>
  <c r="I33" i="12"/>
  <c r="I32" i="12" s="1"/>
  <c r="K33" i="12"/>
  <c r="K32" i="12" s="1"/>
  <c r="M33" i="12"/>
  <c r="O33" i="12"/>
  <c r="Q33" i="12"/>
  <c r="Q32" i="12" s="1"/>
  <c r="V33" i="12"/>
  <c r="V32" i="12" s="1"/>
  <c r="G35" i="12"/>
  <c r="M35" i="12" s="1"/>
  <c r="I35" i="12"/>
  <c r="K35" i="12"/>
  <c r="O35" i="12"/>
  <c r="Q35" i="12"/>
  <c r="V35" i="12"/>
  <c r="G39" i="12"/>
  <c r="G38" i="12" s="1"/>
  <c r="I39" i="12"/>
  <c r="I38" i="12" s="1"/>
  <c r="K39" i="12"/>
  <c r="K38" i="12" s="1"/>
  <c r="O39" i="12"/>
  <c r="O38" i="12" s="1"/>
  <c r="Q39" i="12"/>
  <c r="Q38" i="12" s="1"/>
  <c r="V39" i="12"/>
  <c r="V38" i="12" s="1"/>
  <c r="G44" i="12"/>
  <c r="I44" i="12"/>
  <c r="K44" i="12"/>
  <c r="K43" i="12" s="1"/>
  <c r="M44" i="12"/>
  <c r="O44" i="12"/>
  <c r="Q44" i="12"/>
  <c r="V44" i="12"/>
  <c r="V43" i="12" s="1"/>
  <c r="G45" i="12"/>
  <c r="G43" i="12" s="1"/>
  <c r="I45" i="12"/>
  <c r="K45" i="12"/>
  <c r="M45" i="12"/>
  <c r="O45" i="12"/>
  <c r="O43" i="12" s="1"/>
  <c r="Q45" i="12"/>
  <c r="V45" i="12"/>
  <c r="G49" i="12"/>
  <c r="M49" i="12" s="1"/>
  <c r="I49" i="12"/>
  <c r="K49" i="12"/>
  <c r="O49" i="12"/>
  <c r="Q49" i="12"/>
  <c r="V49" i="12"/>
  <c r="G51" i="12"/>
  <c r="M51" i="12" s="1"/>
  <c r="I51" i="12"/>
  <c r="I43" i="12" s="1"/>
  <c r="K51" i="12"/>
  <c r="O51" i="12"/>
  <c r="Q51" i="12"/>
  <c r="Q43" i="12" s="1"/>
  <c r="V51" i="12"/>
  <c r="G53" i="12"/>
  <c r="I53" i="12"/>
  <c r="K53" i="12"/>
  <c r="M53" i="12"/>
  <c r="O53" i="12"/>
  <c r="Q53" i="12"/>
  <c r="V53" i="12"/>
  <c r="G54" i="12"/>
  <c r="I54" i="12"/>
  <c r="K54" i="12"/>
  <c r="M54" i="12"/>
  <c r="O54" i="12"/>
  <c r="Q54" i="12"/>
  <c r="V54" i="12"/>
  <c r="G58" i="12"/>
  <c r="O58" i="12"/>
  <c r="G59" i="12"/>
  <c r="M59" i="12" s="1"/>
  <c r="M58" i="12" s="1"/>
  <c r="I59" i="12"/>
  <c r="I58" i="12" s="1"/>
  <c r="K59" i="12"/>
  <c r="K58" i="12" s="1"/>
  <c r="O59" i="12"/>
  <c r="Q59" i="12"/>
  <c r="Q58" i="12" s="1"/>
  <c r="V59" i="12"/>
  <c r="V58" i="12" s="1"/>
  <c r="G61" i="12"/>
  <c r="G60" i="12" s="1"/>
  <c r="I61" i="12"/>
  <c r="I60" i="12" s="1"/>
  <c r="K61" i="12"/>
  <c r="M61" i="12"/>
  <c r="O61" i="12"/>
  <c r="O60" i="12" s="1"/>
  <c r="Q61" i="12"/>
  <c r="Q60" i="12" s="1"/>
  <c r="V61" i="12"/>
  <c r="G62" i="12"/>
  <c r="M62" i="12" s="1"/>
  <c r="I62" i="12"/>
  <c r="K62" i="12"/>
  <c r="O62" i="12"/>
  <c r="Q62" i="12"/>
  <c r="V62" i="12"/>
  <c r="G67" i="12"/>
  <c r="I67" i="12"/>
  <c r="K67" i="12"/>
  <c r="M67" i="12"/>
  <c r="O67" i="12"/>
  <c r="Q67" i="12"/>
  <c r="V67" i="12"/>
  <c r="G69" i="12"/>
  <c r="M69" i="12" s="1"/>
  <c r="I69" i="12"/>
  <c r="K69" i="12"/>
  <c r="K60" i="12" s="1"/>
  <c r="O69" i="12"/>
  <c r="Q69" i="12"/>
  <c r="V69" i="12"/>
  <c r="V60" i="12" s="1"/>
  <c r="G70" i="12"/>
  <c r="I70" i="12"/>
  <c r="K70" i="12"/>
  <c r="M70" i="12"/>
  <c r="O70" i="12"/>
  <c r="Q70" i="12"/>
  <c r="V70" i="12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4" i="12"/>
  <c r="M74" i="12" s="1"/>
  <c r="I74" i="12"/>
  <c r="K74" i="12"/>
  <c r="O74" i="12"/>
  <c r="Q74" i="12"/>
  <c r="V74" i="12"/>
  <c r="G75" i="12"/>
  <c r="I75" i="12"/>
  <c r="K75" i="12"/>
  <c r="M75" i="12"/>
  <c r="O75" i="12"/>
  <c r="Q75" i="12"/>
  <c r="V75" i="12"/>
  <c r="G79" i="12"/>
  <c r="M79" i="12" s="1"/>
  <c r="I79" i="12"/>
  <c r="K79" i="12"/>
  <c r="O79" i="12"/>
  <c r="Q79" i="12"/>
  <c r="V79" i="12"/>
  <c r="G80" i="12"/>
  <c r="I80" i="12"/>
  <c r="K80" i="12"/>
  <c r="M80" i="12"/>
  <c r="O80" i="12"/>
  <c r="Q80" i="12"/>
  <c r="V80" i="12"/>
  <c r="G85" i="12"/>
  <c r="M85" i="12" s="1"/>
  <c r="I85" i="12"/>
  <c r="K85" i="12"/>
  <c r="O85" i="12"/>
  <c r="Q85" i="12"/>
  <c r="V85" i="12"/>
  <c r="G88" i="12"/>
  <c r="I88" i="12"/>
  <c r="K88" i="12"/>
  <c r="M88" i="12"/>
  <c r="O88" i="12"/>
  <c r="Q88" i="12"/>
  <c r="V88" i="12"/>
  <c r="G89" i="12"/>
  <c r="G90" i="12"/>
  <c r="I90" i="12"/>
  <c r="I89" i="12" s="1"/>
  <c r="K90" i="12"/>
  <c r="M90" i="12"/>
  <c r="O90" i="12"/>
  <c r="Q90" i="12"/>
  <c r="Q89" i="12" s="1"/>
  <c r="V90" i="12"/>
  <c r="G92" i="12"/>
  <c r="M92" i="12" s="1"/>
  <c r="I92" i="12"/>
  <c r="K92" i="12"/>
  <c r="K89" i="12" s="1"/>
  <c r="O92" i="12"/>
  <c r="Q92" i="12"/>
  <c r="V92" i="12"/>
  <c r="V89" i="12" s="1"/>
  <c r="G94" i="12"/>
  <c r="I94" i="12"/>
  <c r="K94" i="12"/>
  <c r="M94" i="12"/>
  <c r="O94" i="12"/>
  <c r="Q94" i="12"/>
  <c r="V94" i="12"/>
  <c r="G99" i="12"/>
  <c r="M99" i="12" s="1"/>
  <c r="I99" i="12"/>
  <c r="K99" i="12"/>
  <c r="O99" i="12"/>
  <c r="O89" i="12" s="1"/>
  <c r="Q99" i="12"/>
  <c r="V99" i="12"/>
  <c r="G100" i="12"/>
  <c r="I100" i="12"/>
  <c r="K100" i="12"/>
  <c r="M100" i="12"/>
  <c r="O100" i="12"/>
  <c r="Q100" i="12"/>
  <c r="V100" i="12"/>
  <c r="G102" i="12"/>
  <c r="M102" i="12" s="1"/>
  <c r="I102" i="12"/>
  <c r="K102" i="12"/>
  <c r="O102" i="12"/>
  <c r="Q102" i="12"/>
  <c r="V102" i="12"/>
  <c r="G105" i="12"/>
  <c r="G104" i="12" s="1"/>
  <c r="I105" i="12"/>
  <c r="K105" i="12"/>
  <c r="K104" i="12" s="1"/>
  <c r="O105" i="12"/>
  <c r="O104" i="12" s="1"/>
  <c r="Q105" i="12"/>
  <c r="V105" i="12"/>
  <c r="V104" i="12" s="1"/>
  <c r="G106" i="12"/>
  <c r="I106" i="12"/>
  <c r="I104" i="12" s="1"/>
  <c r="K106" i="12"/>
  <c r="M106" i="12"/>
  <c r="O106" i="12"/>
  <c r="Q106" i="12"/>
  <c r="Q104" i="12" s="1"/>
  <c r="V106" i="12"/>
  <c r="G108" i="12"/>
  <c r="M108" i="12" s="1"/>
  <c r="I108" i="12"/>
  <c r="K108" i="12"/>
  <c r="O108" i="12"/>
  <c r="Q108" i="12"/>
  <c r="V108" i="12"/>
  <c r="G110" i="12"/>
  <c r="I110" i="12"/>
  <c r="K110" i="12"/>
  <c r="M110" i="12"/>
  <c r="O110" i="12"/>
  <c r="Q110" i="12"/>
  <c r="V110" i="12"/>
  <c r="G111" i="12"/>
  <c r="G112" i="12"/>
  <c r="I112" i="12"/>
  <c r="I111" i="12" s="1"/>
  <c r="K112" i="12"/>
  <c r="M112" i="12"/>
  <c r="O112" i="12"/>
  <c r="Q112" i="12"/>
  <c r="Q111" i="12" s="1"/>
  <c r="V112" i="12"/>
  <c r="G115" i="12"/>
  <c r="M115" i="12" s="1"/>
  <c r="I115" i="12"/>
  <c r="K115" i="12"/>
  <c r="K111" i="12" s="1"/>
  <c r="O115" i="12"/>
  <c r="Q115" i="12"/>
  <c r="V115" i="12"/>
  <c r="V111" i="12" s="1"/>
  <c r="G119" i="12"/>
  <c r="I119" i="12"/>
  <c r="K119" i="12"/>
  <c r="M119" i="12"/>
  <c r="O119" i="12"/>
  <c r="Q119" i="12"/>
  <c r="V119" i="12"/>
  <c r="G120" i="12"/>
  <c r="M120" i="12" s="1"/>
  <c r="I120" i="12"/>
  <c r="K120" i="12"/>
  <c r="O120" i="12"/>
  <c r="O111" i="12" s="1"/>
  <c r="Q120" i="12"/>
  <c r="V120" i="12"/>
  <c r="G121" i="12"/>
  <c r="I121" i="12"/>
  <c r="K121" i="12"/>
  <c r="M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I123" i="12"/>
  <c r="K123" i="12"/>
  <c r="M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I125" i="12"/>
  <c r="K125" i="12"/>
  <c r="M125" i="12"/>
  <c r="O125" i="12"/>
  <c r="Q125" i="12"/>
  <c r="V125" i="12"/>
  <c r="G126" i="12"/>
  <c r="M126" i="12" s="1"/>
  <c r="I126" i="12"/>
  <c r="K126" i="12"/>
  <c r="O126" i="12"/>
  <c r="Q126" i="12"/>
  <c r="V126" i="12"/>
  <c r="I127" i="12"/>
  <c r="Q127" i="12"/>
  <c r="G128" i="12"/>
  <c r="G127" i="12" s="1"/>
  <c r="I128" i="12"/>
  <c r="K128" i="12"/>
  <c r="K127" i="12" s="1"/>
  <c r="O128" i="12"/>
  <c r="O127" i="12" s="1"/>
  <c r="Q128" i="12"/>
  <c r="V128" i="12"/>
  <c r="V127" i="12" s="1"/>
  <c r="AE130" i="12"/>
  <c r="AF130" i="12"/>
  <c r="I20" i="1"/>
  <c r="I18" i="1"/>
  <c r="I17" i="1"/>
  <c r="I16" i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H42" i="1" s="1"/>
  <c r="I60" i="1" l="1"/>
  <c r="J58" i="1" s="1"/>
  <c r="J57" i="1"/>
  <c r="J55" i="1"/>
  <c r="J49" i="1"/>
  <c r="J53" i="1"/>
  <c r="J51" i="1"/>
  <c r="J59" i="1"/>
  <c r="J50" i="1"/>
  <c r="J52" i="1"/>
  <c r="J54" i="1"/>
  <c r="J56" i="1"/>
  <c r="A23" i="1"/>
  <c r="A24" i="1" s="1"/>
  <c r="G24" i="1" s="1"/>
  <c r="A27" i="1" s="1"/>
  <c r="A29" i="1" s="1"/>
  <c r="G29" i="1" s="1"/>
  <c r="G27" i="1" s="1"/>
  <c r="G28" i="1"/>
  <c r="M111" i="12"/>
  <c r="M89" i="12"/>
  <c r="M32" i="12"/>
  <c r="M60" i="12"/>
  <c r="M43" i="12"/>
  <c r="M128" i="12"/>
  <c r="M127" i="12" s="1"/>
  <c r="M105" i="12"/>
  <c r="M104" i="12" s="1"/>
  <c r="M39" i="12"/>
  <c r="M38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60" i="1" l="1"/>
  <c r="J40" i="1"/>
  <c r="J39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E7C0B598-9195-4A0E-AEB8-4E7A3DB98AB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CA9ED06-0FB6-44C4-AF65-663C4771EA8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<sst xmlns="http://schemas.openxmlformats.org/spreadsheetml/2006/main" count="684" uniqueCount="289">
  <si>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</si>
  <si>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</si>
  <si>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</si>
  <si>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</si>
  <si>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</si>
  <si>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</si>
  <si>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</si>
  <si>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</si>
  <si>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</si>
  <si>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</si>
  <si>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</si>
  <si>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</si>
  <si>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</si>
  <si>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</si>
  <si>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</si>
  <si>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</si>
  <si>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</si>
  <si>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</si>
  <si>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</si>
  <si>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</si>
  <si>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</si>
  <si>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</si>
  <si>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</si>
  <si>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</si>
  <si>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</si>
  <si>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</si>
  <si>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</si>
  <si>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</si>
  <si>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</si>
  <si>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</si>
  <si>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</si>
  <si>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</si>
  <si>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</si>
  <si>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</si>
  <si>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</si>
  <si>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</si>
  <si>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</si>
  <si>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</si>
  <si>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</si>
  <si>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</si>
  <si>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</si>
  <si>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</si>
  <si>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</si>
  <si>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02</t>
  </si>
  <si>
    <t>Stavební a elektromontážní práce (+20%)</t>
  </si>
  <si>
    <t>Objekt "B"</t>
  </si>
  <si>
    <t>Objekt:</t>
  </si>
  <si>
    <t>Rozpočet:</t>
  </si>
  <si>
    <t xml:space="preserve">Oprava pracovního schodiště v prostorech budovy MKS Kyjov </t>
  </si>
  <si>
    <t>Městské kulturní středisko Kyjov, příspěvková organizace města Kyjova</t>
  </si>
  <si>
    <t>Masarykovo náměstí 34/3</t>
  </si>
  <si>
    <t>Kyjov</t>
  </si>
  <si>
    <t>69701</t>
  </si>
  <si>
    <t>00121649</t>
  </si>
  <si>
    <t>CZ00121649</t>
  </si>
  <si>
    <t>Čech Miloslav, Ing.</t>
  </si>
  <si>
    <t>Karla Čapka 2595/50</t>
  </si>
  <si>
    <t>Kyjov-Nětčice</t>
  </si>
  <si>
    <t>13047736</t>
  </si>
  <si>
    <t>CZ6112180118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</si>
  <si>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</si>
  <si>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</si>
  <si>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</si>
  <si>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</si>
  <si>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</si>
  <si>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</si>
  <si>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</si>
  <si>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903</t>
  </si>
  <si>
    <t>Opravy a údržba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</si>
  <si>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</si>
  <si>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</si>
  <si>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</si>
  <si>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</si>
  <si>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</si>
  <si>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</si>
  <si>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</si>
  <si>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</si>
  <si>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771</t>
  </si>
  <si>
    <t>Podlahy z dlaždic a obklady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</si>
  <si>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</si>
  <si>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</si>
  <si>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</si>
  <si>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</si>
  <si>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</si>
  <si>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</si>
  <si>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</si>
  <si>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</si>
  <si>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</si>
  <si>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</si>
  <si>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</si>
  <si>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</si>
  <si>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</si>
  <si>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</si>
  <si>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</si>
  <si>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</si>
  <si>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</si>
  <si>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</si>
  <si>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</si>
  <si>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</si>
  <si>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</si>
  <si>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</si>
  <si>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</si>
  <si>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</si>
  <si>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</si>
  <si>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</si>
  <si>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</si>
  <si>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</si>
  <si>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</si>
  <si>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</si>
  <si>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</si>
  <si>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</si>
  <si>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</si>
  <si>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</si>
  <si>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</si>
  <si>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</si>
  <si>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611421331RT2</t>
  </si>
  <si>
    <t>Oprava váp.omítek stropů do 30% plochy - štukových s použitím suché maltové směsi</t>
  </si>
  <si>
    <t>m2</t>
  </si>
  <si>
    <t>RTS 20/ I</t>
  </si>
  <si>
    <t>Práce</t>
  </si>
  <si>
    <t>POL1_</t>
  </si>
  <si>
    <t>Chodba - 1NP : 7,5*1,7+3,8*3,1</t>
  </si>
  <si>
    <t>VV</t>
  </si>
  <si>
    <t>Chodba - 2NP : 5,4*1,8+3,0*1,4</t>
  </si>
  <si>
    <t>Chodba - 3NP : 2,2*1,2+4,4*5,5</t>
  </si>
  <si>
    <t>Schodiště : 4*4,5*(0,4+1,2+0,4)</t>
  </si>
  <si>
    <t>612421331RT2</t>
  </si>
  <si>
    <t>Oprava vápen.omítek stěn do 30 % pl. - štukových s použitím suché maltové směsi</t>
  </si>
  <si>
    <t>Chodba - 1NP : 2*7,5*3,4</t>
  </si>
  <si>
    <t>Chodba - 2NP : 2,7*3,4+4,2*0,5+1,4*3,4+5,4*3,4</t>
  </si>
  <si>
    <t>Chodba - 3NP : 5,5*3,1+1,8*3,1+7,2*3,1+1,4*3,1+2,2*3,1+1,2*0,5*2+4,5*0,5</t>
  </si>
  <si>
    <t>Schodiště : 3,4*2,5+4,8*2,5</t>
  </si>
  <si>
    <t>612423531RT2</t>
  </si>
  <si>
    <t>Omítka rýh stěn vápenná šířky do 15 cm, štuková s použitím suché maltové směsi</t>
  </si>
  <si>
    <t>po zasekaných kabelech : (50+30+25)*0,1</t>
  </si>
  <si>
    <t>Soklíky : 29,2*0,1</t>
  </si>
  <si>
    <t>630011000VC0</t>
  </si>
  <si>
    <t>Oprava podkladu (vyštípnutý beton) vč. materiálu</t>
  </si>
  <si>
    <t>kus</t>
  </si>
  <si>
    <t>Vlastní</t>
  </si>
  <si>
    <t>Indiv</t>
  </si>
  <si>
    <t>Případné dpravení poškozené části schodu : 30</t>
  </si>
  <si>
    <t>630011001VC0</t>
  </si>
  <si>
    <t>Příprava podkladu schodu vč. materiálu</t>
  </si>
  <si>
    <t>Oprava podkladu schodiště : 44</t>
  </si>
  <si>
    <t>630011001VC1</t>
  </si>
  <si>
    <t>Příprava podkladu podesty vč. materiálu</t>
  </si>
  <si>
    <t xml:space="preserve">Oprava podkladu podest : </t>
  </si>
  <si>
    <t>Chodba - 2NP : 5,5*1,8+4,9*1,4</t>
  </si>
  <si>
    <t>Chodba - 3NP : 5,5*1,8+4,9*1,4</t>
  </si>
  <si>
    <t>Mezipodesty : 2*1,2*2,5</t>
  </si>
  <si>
    <t>941955001R00</t>
  </si>
  <si>
    <t>Lešení lehké pomocné, výška podlahy do 1,2 m</t>
  </si>
  <si>
    <t>Chodby : 33,52</t>
  </si>
  <si>
    <t>941955102R00</t>
  </si>
  <si>
    <t>Lešení lehké pomocné,schodiště, H podlahy do 3,5 m</t>
  </si>
  <si>
    <t>Schody : 4*1,2*3,6</t>
  </si>
  <si>
    <t>Mezipodesty : 6</t>
  </si>
  <si>
    <t>952901111R00</t>
  </si>
  <si>
    <t>Vyčištění budov o výšce podlaží do 4 m</t>
  </si>
  <si>
    <t>965081702R00</t>
  </si>
  <si>
    <t xml:space="preserve">Bourání soklíků z dlažeb keramických </t>
  </si>
  <si>
    <t>m</t>
  </si>
  <si>
    <t>974082213R00</t>
  </si>
  <si>
    <t>Vysekání rýh pro vodiče omítka stěn MC šířka 5 cm</t>
  </si>
  <si>
    <t>1NP : 50</t>
  </si>
  <si>
    <t>2NP : 30</t>
  </si>
  <si>
    <t>3NP : 25</t>
  </si>
  <si>
    <t>776200810R00</t>
  </si>
  <si>
    <t>Odstranění PVC podlah lepen. bez podl. ze schodišť</t>
  </si>
  <si>
    <t>4 ramena po 11 schodech : 4*11*1,2</t>
  </si>
  <si>
    <t>776200830R00</t>
  </si>
  <si>
    <t>Odstranění hran schodišťových stupňů</t>
  </si>
  <si>
    <t>776511821T00</t>
  </si>
  <si>
    <t xml:space="preserve">Dočištění povrchu do lepidla, mechanicky </t>
  </si>
  <si>
    <t>776511810RT3</t>
  </si>
  <si>
    <t>Odstranění PVC a koberců lepených bez podložky z ploch do 10 m2</t>
  </si>
  <si>
    <t>999281148R00</t>
  </si>
  <si>
    <t>Přesun hmot pro opravy a údržbu do v. 12 m,nošením</t>
  </si>
  <si>
    <t>t</t>
  </si>
  <si>
    <t>Přesun hmot</t>
  </si>
  <si>
    <t>POL7_</t>
  </si>
  <si>
    <t>771101101R00</t>
  </si>
  <si>
    <t>Vysávání podlah prům.vysavačem pro pokládku dlažby</t>
  </si>
  <si>
    <t>771101210R00</t>
  </si>
  <si>
    <t>Penetrace podkladu pod dlažby</t>
  </si>
  <si>
    <t>Stupnice : 0,3*52,8</t>
  </si>
  <si>
    <t>Podstupnice : 0,18*52,8</t>
  </si>
  <si>
    <t>Soklíky : 0,1*29,2</t>
  </si>
  <si>
    <t>Chodby, mezipodesty : 39,52</t>
  </si>
  <si>
    <t>771275511R00</t>
  </si>
  <si>
    <t>Montáž keram.dlaždic a schodovek na stupnice,TM</t>
  </si>
  <si>
    <t>771275521R00</t>
  </si>
  <si>
    <t>Montáž keramických dlaždic na podstupnice, TM</t>
  </si>
  <si>
    <t>771475014R00</t>
  </si>
  <si>
    <t>Obklad soklíků keram.rovných, tmel,výška 10 cm</t>
  </si>
  <si>
    <t>5,5+2,7+0,3+2,5*2+6,5+6,5+1,4+1,3</t>
  </si>
  <si>
    <t>771479001R00</t>
  </si>
  <si>
    <t>Řezání dlaždic keramických pro soklíky</t>
  </si>
  <si>
    <t>771579791R00</t>
  </si>
  <si>
    <t>Příplatek za plochu podlah keram. do 5 m2 jednotl.</t>
  </si>
  <si>
    <t>771579793R00</t>
  </si>
  <si>
    <t>Příplatek za spárovací hmotu - plošně,keram.dlažba</t>
  </si>
  <si>
    <t>771575109R00</t>
  </si>
  <si>
    <t>Montáž podlah keram.,hladké, tmel, 30x30 cm</t>
  </si>
  <si>
    <t>771578011R00</t>
  </si>
  <si>
    <t>Spára podlaha - stěna, silikonem</t>
  </si>
  <si>
    <t>597642030R</t>
  </si>
  <si>
    <t>Dlažba 300x300x9 mm</t>
  </si>
  <si>
    <t>SPCM</t>
  </si>
  <si>
    <t>Specifikace</t>
  </si>
  <si>
    <t>POL3_</t>
  </si>
  <si>
    <t>Koeficient: 0,010</t>
  </si>
  <si>
    <t>597642400R</t>
  </si>
  <si>
    <t>Dlažba schodovka 300x300x9 mm</t>
  </si>
  <si>
    <t>998771101R00</t>
  </si>
  <si>
    <t>Přesun hmot pro podlahy z dlaždic, výšky do 6 m</t>
  </si>
  <si>
    <t>784402804R00</t>
  </si>
  <si>
    <t>Odstranění malby oškrábáním, schodiště H do 3,8 m</t>
  </si>
  <si>
    <t>266,75-13,75</t>
  </si>
  <si>
    <t>784402805R00</t>
  </si>
  <si>
    <t>Odstranění malby oškrábáním, schodiště H do 5 m</t>
  </si>
  <si>
    <t>strop a stěna nad schodištěm ve 3NP : 2,5*5,5+2,5*4,8</t>
  </si>
  <si>
    <t>784191101R00</t>
  </si>
  <si>
    <t>Penetrace podkladu univerzální 1x</t>
  </si>
  <si>
    <t>Chodba - 1NP : 2*7,5*3,4+7,5*1,7+3,8*3,1</t>
  </si>
  <si>
    <t>Chodba - 2NP : 2,7*3,4+4,2*0,5+1,4*3,4+5,4*3,4+5,4*1,8+3,0*1,4</t>
  </si>
  <si>
    <t>Chodba - 3NP : 5,5*3,1+1,8*3,1+7,2*3,1+1,4*3,1+2,2*3,1+1,2*0,5*2+2,2*1,2+4,4*5,5+4,5*0,5</t>
  </si>
  <si>
    <t>Schodiště : 4*4,5*(0,4+1,2+0,4)+3,4*2,5+4,8*2,5</t>
  </si>
  <si>
    <t>784195212R00</t>
  </si>
  <si>
    <t>Malba, bílá, bez penetrace, 2 x</t>
  </si>
  <si>
    <t>784390010R00</t>
  </si>
  <si>
    <t>Příplatek k malbě, místnost výšky nad 3,8 m</t>
  </si>
  <si>
    <t>strop nad schodištěm ve 3NP : 2,5*5,5</t>
  </si>
  <si>
    <t>784390020R00</t>
  </si>
  <si>
    <t>Příplatek k malbě, schodiště</t>
  </si>
  <si>
    <t>210201511R00</t>
  </si>
  <si>
    <t>Svítidlo LED bytové stropní přisazené</t>
  </si>
  <si>
    <t>900      RT4</t>
  </si>
  <si>
    <t>HZS Práce v tarifní třídě 7 (elektrikář)</t>
  </si>
  <si>
    <t>h</t>
  </si>
  <si>
    <t>Prav.M</t>
  </si>
  <si>
    <t>HZS</t>
  </si>
  <si>
    <t>POL10_</t>
  </si>
  <si>
    <t>práce spojené s přeložením kabelů pod omítku : 60</t>
  </si>
  <si>
    <t>2110001X</t>
  </si>
  <si>
    <t>Materiál - délkový, kusový, podružný</t>
  </si>
  <si>
    <t>soubor</t>
  </si>
  <si>
    <t>práce spojené s přeložením kabelů pod omítku : 1</t>
  </si>
  <si>
    <t>348360101X</t>
  </si>
  <si>
    <t>LED svítidlo, interiérové, stropní, 12W</t>
  </si>
  <si>
    <t>979990001R00</t>
  </si>
  <si>
    <t>Poplatek za skládku stavební suti</t>
  </si>
  <si>
    <t>Odkaz na dem. hmot. položky pořadí 10 : 0,01168</t>
  </si>
  <si>
    <t>Odkaz na dem. hmot. položky pořadí 11 : 0,21000</t>
  </si>
  <si>
    <t>979990181R00</t>
  </si>
  <si>
    <t>Poplatek za skládku suti - PVC podlahová krytina</t>
  </si>
  <si>
    <t>Odkaz na dem. hmot. položky pořadí 12 : 0,02640</t>
  </si>
  <si>
    <t>Odkaz na dem. hmot. položky pořadí 13 : 0,01584</t>
  </si>
  <si>
    <t>Odkaz na dem. hmot. položky pořadí 15 : 0,11856</t>
  </si>
  <si>
    <t>979011211R00</t>
  </si>
  <si>
    <t>Svislá doprava suti a vybour. hmot za 2.NP nošením</t>
  </si>
  <si>
    <t>Přesun suti</t>
  </si>
  <si>
    <t>POL8_</t>
  </si>
  <si>
    <t>979011219R00</t>
  </si>
  <si>
    <t>Přípl.k svislé dopr.suti za každé další NP nošením</t>
  </si>
  <si>
    <t>979086213R00</t>
  </si>
  <si>
    <t>Nakládání vybouraných hmot na dopravní prostředek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</si>
  <si>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</si>
  <si>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</si>
  <si>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</si>
  <si>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</si>
  <si>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</si>
  <si>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</si>
  <si>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</si>
  <si>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</si>
  <si>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</si>
  <si>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</si>
  <si>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1008T</t>
  </si>
  <si>
    <t>Vedlejší rozpočtové náklady</t>
  </si>
  <si>
    <t>Soubor</t>
  </si>
  <si>
    <t>VRN</t>
  </si>
  <si>
    <t>POL99_8</t>
  </si>
  <si>
    <t>SUM</t>
  </si>
  <si>
    <t>Poznámky uchazeče k zadání</t>
  </si>
  <si>
    <t>POPUZIV</t>
  </si>
  <si>
    <t>END</t>
  </si>
  <si>
    <t>Stavební a elektromontážní práce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</si>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</sst>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2" t="s">
        <v>41</v>
      </c>
      <c r="B2" s="72"/>
      <c r="C2" s="72"/>
      <c r="D2" s="72"/>
      <c r="E2" s="72"/>
      <c r="F2" s="72"/>
      <c r="G2" s="7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D3" sqref="D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7" width="11.42578125" customWidth="1"/>
    <col min="8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38</v>
      </c>
      <c r="B1" s="73" t="s">
        <v>4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8" t="s">
        <v>24</v>
      </c>
      <c r="C2" s="109"/>
      <c r="D2" s="110" t="s">
        <v>288</v>
      </c>
      <c r="E2" s="111" t="s">
        <v>48</v>
      </c>
      <c r="F2" s="112"/>
      <c r="G2" s="112"/>
      <c r="H2" s="112"/>
      <c r="I2" s="112"/>
      <c r="J2" s="113"/>
      <c r="O2" s="1"/>
    </row>
    <row r="3" spans="1:15" ht="27" customHeight="1" x14ac:dyDescent="0.2">
      <c r="A3" s="2"/>
      <c r="B3" s="114" t="s">
        <v>46</v>
      </c>
      <c r="C3" s="109"/>
      <c r="D3" s="115" t="s">
        <v>43</v>
      </c>
      <c r="E3" s="116" t="s">
        <v>45</v>
      </c>
      <c r="F3" s="117"/>
      <c r="G3" s="117"/>
      <c r="H3" s="117"/>
      <c r="I3" s="117"/>
      <c r="J3" s="118"/>
    </row>
    <row r="4" spans="1:15" ht="23.25" customHeight="1" x14ac:dyDescent="0.2">
      <c r="A4" s="104">
        <v>13715</v>
      </c>
      <c r="B4" s="119" t="s">
        <v>47</v>
      </c>
      <c r="C4" s="120"/>
      <c r="D4" s="121" t="s">
        <v>43</v>
      </c>
      <c r="E4" s="122" t="s">
        <v>287</v>
      </c>
      <c r="F4" s="123"/>
      <c r="G4" s="123"/>
      <c r="H4" s="123"/>
      <c r="I4" s="123"/>
      <c r="J4" s="124"/>
    </row>
    <row r="5" spans="1:15" ht="24" customHeight="1" x14ac:dyDescent="0.2">
      <c r="A5" s="2"/>
      <c r="B5" s="30" t="s">
        <v>23</v>
      </c>
      <c r="D5" s="125" t="s">
        <v>49</v>
      </c>
      <c r="E5" s="87"/>
      <c r="F5" s="87"/>
      <c r="G5" s="87"/>
      <c r="H5" s="18" t="s">
        <v>42</v>
      </c>
      <c r="I5" s="127" t="s">
        <v>53</v>
      </c>
      <c r="J5" s="8"/>
    </row>
    <row r="6" spans="1:15" ht="15.75" customHeight="1" x14ac:dyDescent="0.2">
      <c r="A6" s="2"/>
      <c r="B6" s="27"/>
      <c r="C6" s="52"/>
      <c r="D6" s="107" t="s">
        <v>50</v>
      </c>
      <c r="E6" s="88"/>
      <c r="F6" s="88"/>
      <c r="G6" s="88"/>
      <c r="H6" s="18" t="s">
        <v>36</v>
      </c>
      <c r="I6" s="127" t="s">
        <v>54</v>
      </c>
      <c r="J6" s="8"/>
    </row>
    <row r="7" spans="1:15" ht="15.75" customHeight="1" x14ac:dyDescent="0.2">
      <c r="A7" s="2"/>
      <c r="B7" s="28"/>
      <c r="C7" s="53"/>
      <c r="D7" s="105" t="s">
        <v>52</v>
      </c>
      <c r="E7" s="126" t="s">
        <v>51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21</v>
      </c>
      <c r="D8" s="106" t="s">
        <v>55</v>
      </c>
      <c r="H8" s="18" t="s">
        <v>42</v>
      </c>
      <c r="I8" s="127" t="s">
        <v>58</v>
      </c>
      <c r="J8" s="8"/>
    </row>
    <row r="9" spans="1:15" ht="15.75" hidden="1" customHeight="1" x14ac:dyDescent="0.2">
      <c r="A9" s="2"/>
      <c r="B9" s="2"/>
      <c r="D9" s="106" t="s">
        <v>56</v>
      </c>
      <c r="H9" s="18" t="s">
        <v>36</v>
      </c>
      <c r="I9" s="127" t="s">
        <v>59</v>
      </c>
      <c r="J9" s="8"/>
    </row>
    <row r="10" spans="1:15" ht="15.75" hidden="1" customHeight="1" x14ac:dyDescent="0.2">
      <c r="A10" s="2"/>
      <c r="B10" s="34"/>
      <c r="C10" s="53"/>
      <c r="D10" s="105" t="s">
        <v>52</v>
      </c>
      <c r="E10" s="128" t="s">
        <v>57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7"/>
      <c r="C12" s="52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8"/>
      <c r="C13" s="53"/>
      <c r="D13" s="133"/>
      <c r="E13" s="131"/>
      <c r="F13" s="132"/>
      <c r="G13" s="132"/>
      <c r="H13" s="19"/>
      <c r="I13" s="22"/>
      <c r="J13" s="33"/>
    </row>
    <row r="14" spans="1:15" ht="24" customHeight="1" x14ac:dyDescent="0.2">
      <c r="A14" s="2"/>
      <c r="B14" s="42" t="s">
        <v>22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34</v>
      </c>
      <c r="C15" s="57"/>
      <c r="D15" s="51"/>
      <c r="E15" s="82"/>
      <c r="F15" s="82"/>
      <c r="G15" s="83"/>
      <c r="H15" s="83"/>
      <c r="I15" s="83" t="s">
        <v>31</v>
      </c>
      <c r="J15" s="84"/>
    </row>
    <row r="16" spans="1:15" ht="23.25" customHeight="1" x14ac:dyDescent="0.2">
      <c r="A16" s="196" t="s">
        <v>26</v>
      </c>
      <c r="B16" s="37" t="s">
        <v>26</v>
      </c>
      <c r="C16" s="58"/>
      <c r="D16" s="59"/>
      <c r="E16" s="79"/>
      <c r="F16" s="80"/>
      <c r="G16" s="79"/>
      <c r="H16" s="80"/>
      <c r="I16" s="79">
        <f>SUMIF(F49:F59,A16,I49:I59)+SUMIF(F49:F59,"PSU",I49:I59)</f>
        <v>0</v>
      </c>
      <c r="J16" s="81"/>
    </row>
    <row r="17" spans="1:10" ht="23.25" customHeight="1" x14ac:dyDescent="0.2">
      <c r="A17" s="196" t="s">
        <v>27</v>
      </c>
      <c r="B17" s="37" t="s">
        <v>27</v>
      </c>
      <c r="C17" s="58"/>
      <c r="D17" s="59"/>
      <c r="E17" s="79"/>
      <c r="F17" s="80"/>
      <c r="G17" s="79"/>
      <c r="H17" s="80"/>
      <c r="I17" s="79">
        <f>SUMIF(F49:F59,A17,I49:I59)</f>
        <v>0</v>
      </c>
      <c r="J17" s="81"/>
    </row>
    <row r="18" spans="1:10" ht="23.25" customHeight="1" x14ac:dyDescent="0.2">
      <c r="A18" s="196" t="s">
        <v>28</v>
      </c>
      <c r="B18" s="37" t="s">
        <v>28</v>
      </c>
      <c r="C18" s="58"/>
      <c r="D18" s="59"/>
      <c r="E18" s="79"/>
      <c r="F18" s="80"/>
      <c r="G18" s="79"/>
      <c r="H18" s="80"/>
      <c r="I18" s="79">
        <f>SUMIF(F49:F59,A18,I49:I59)</f>
        <v>0</v>
      </c>
      <c r="J18" s="81"/>
    </row>
    <row r="19" spans="1:10" ht="23.25" customHeight="1" x14ac:dyDescent="0.2">
      <c r="A19" s="196" t="s">
        <v>86</v>
      </c>
      <c r="B19" s="37" t="s">
        <v>29</v>
      </c>
      <c r="C19" s="58"/>
      <c r="D19" s="59"/>
      <c r="E19" s="79"/>
      <c r="F19" s="80"/>
      <c r="G19" s="79"/>
      <c r="H19" s="80"/>
      <c r="I19" s="79">
        <f>SUMIF(F49:F59,A19,I49:I59)</f>
        <v>0</v>
      </c>
      <c r="J19" s="81"/>
    </row>
    <row r="20" spans="1:10" ht="23.25" customHeight="1" x14ac:dyDescent="0.2">
      <c r="A20" s="196" t="s">
        <v>87</v>
      </c>
      <c r="B20" s="37" t="s">
        <v>30</v>
      </c>
      <c r="C20" s="58"/>
      <c r="D20" s="59"/>
      <c r="E20" s="79"/>
      <c r="F20" s="80"/>
      <c r="G20" s="79"/>
      <c r="H20" s="80"/>
      <c r="I20" s="79">
        <f>SUMIF(F49:F59,A20,I49:I59)</f>
        <v>0</v>
      </c>
      <c r="J20" s="81"/>
    </row>
    <row r="21" spans="1:10" ht="23.25" customHeight="1" x14ac:dyDescent="0.2">
      <c r="A21" s="2"/>
      <c r="B21" s="47" t="s">
        <v>31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35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13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14</v>
      </c>
      <c r="C24" s="58"/>
      <c r="D24" s="59"/>
      <c r="E24" s="63">
        <f>SazbaDPH1</f>
        <v>15</v>
      </c>
      <c r="F24" s="38" t="s">
        <v>0</v>
      </c>
      <c r="G24" s="91">
        <f>IF(A24&gt;50, ROUNDUP(A23, 0), ROUNDDOWN(A23, 0))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15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16</v>
      </c>
      <c r="C26" s="64"/>
      <c r="D26" s="51"/>
      <c r="E26" s="65">
        <f>SazbaDPH2</f>
        <v>21</v>
      </c>
      <c r="F26" s="29" t="s">
        <v>0</v>
      </c>
      <c r="G26" s="76">
        <f>IF(A26&gt;50, ROUNDUP(A25, 0), ROUNDDOWN(A25, 0))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5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IF(A29&gt;50, ROUNDUP(A27, 0), ROUNDDOWN(A27, 0))</f>
        <v>0</v>
      </c>
      <c r="H29" s="174"/>
      <c r="I29" s="174"/>
      <c r="J29" s="175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12</v>
      </c>
      <c r="D32" s="69"/>
      <c r="E32" s="69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60</v>
      </c>
      <c r="C39" s="148"/>
      <c r="D39" s="148"/>
      <c r="E39" s="148"/>
      <c r="F39" s="149">
        <f>'02 02 Pol'!AE130</f>
        <v>0</v>
      </c>
      <c r="G39" s="150">
        <f>'02 02 Pol'!AF130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45</v>
      </c>
      <c r="D40" s="154"/>
      <c r="E40" s="154"/>
      <c r="F40" s="155">
        <f>'02 02 Pol'!AE130</f>
        <v>0</v>
      </c>
      <c r="G40" s="156">
        <f>'02 02 Pol'!AF130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'02 02 Pol'!AE130</f>
        <v>0</v>
      </c>
      <c r="G41" s="151">
        <f>'02 02 Pol'!AF130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">
      <c r="A42" s="137"/>
      <c r="B42" s="160" t="s">
        <v>61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63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64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65</v>
      </c>
      <c r="C49" s="185" t="s">
        <v>66</v>
      </c>
      <c r="D49" s="186"/>
      <c r="E49" s="186"/>
      <c r="F49" s="192" t="s">
        <v>26</v>
      </c>
      <c r="G49" s="193"/>
      <c r="H49" s="193"/>
      <c r="I49" s="193">
        <f>'02 02 Pol'!G8</f>
        <v>0</v>
      </c>
      <c r="J49" s="190" t="str">
        <f>IF(I60=0,"",I49/I60*100)</f>
        <v/>
      </c>
    </row>
    <row r="50" spans="1:10" ht="36.75" customHeight="1" x14ac:dyDescent="0.2">
      <c r="A50" s="179"/>
      <c r="B50" s="184" t="s">
        <v>67</v>
      </c>
      <c r="C50" s="185" t="s">
        <v>68</v>
      </c>
      <c r="D50" s="186"/>
      <c r="E50" s="186"/>
      <c r="F50" s="192" t="s">
        <v>26</v>
      </c>
      <c r="G50" s="193"/>
      <c r="H50" s="193"/>
      <c r="I50" s="193">
        <f>'02 02 Pol'!G22</f>
        <v>0</v>
      </c>
      <c r="J50" s="190" t="str">
        <f>IF(I60=0,"",I50/I60*100)</f>
        <v/>
      </c>
    </row>
    <row r="51" spans="1:10" ht="36.75" customHeight="1" x14ac:dyDescent="0.2">
      <c r="A51" s="179"/>
      <c r="B51" s="184" t="s">
        <v>69</v>
      </c>
      <c r="C51" s="185" t="s">
        <v>70</v>
      </c>
      <c r="D51" s="186"/>
      <c r="E51" s="186"/>
      <c r="F51" s="192" t="s">
        <v>26</v>
      </c>
      <c r="G51" s="193"/>
      <c r="H51" s="193"/>
      <c r="I51" s="193">
        <f>'02 02 Pol'!G32</f>
        <v>0</v>
      </c>
      <c r="J51" s="190" t="str">
        <f>IF(I60=0,"",I51/I60*100)</f>
        <v/>
      </c>
    </row>
    <row r="52" spans="1:10" ht="36.75" customHeight="1" x14ac:dyDescent="0.2">
      <c r="A52" s="179"/>
      <c r="B52" s="184" t="s">
        <v>71</v>
      </c>
      <c r="C52" s="185" t="s">
        <v>72</v>
      </c>
      <c r="D52" s="186"/>
      <c r="E52" s="186"/>
      <c r="F52" s="192" t="s">
        <v>26</v>
      </c>
      <c r="G52" s="193"/>
      <c r="H52" s="193"/>
      <c r="I52" s="193">
        <f>'02 02 Pol'!G38</f>
        <v>0</v>
      </c>
      <c r="J52" s="190" t="str">
        <f>IF(I60=0,"",I52/I60*100)</f>
        <v/>
      </c>
    </row>
    <row r="53" spans="1:10" ht="36.75" customHeight="1" x14ac:dyDescent="0.2">
      <c r="A53" s="179"/>
      <c r="B53" s="184" t="s">
        <v>73</v>
      </c>
      <c r="C53" s="185" t="s">
        <v>74</v>
      </c>
      <c r="D53" s="186"/>
      <c r="E53" s="186"/>
      <c r="F53" s="192" t="s">
        <v>26</v>
      </c>
      <c r="G53" s="193"/>
      <c r="H53" s="193"/>
      <c r="I53" s="193">
        <f>'02 02 Pol'!G43</f>
        <v>0</v>
      </c>
      <c r="J53" s="190" t="str">
        <f>IF(I60=0,"",I53/I60*100)</f>
        <v/>
      </c>
    </row>
    <row r="54" spans="1:10" ht="36.75" customHeight="1" x14ac:dyDescent="0.2">
      <c r="A54" s="179"/>
      <c r="B54" s="184" t="s">
        <v>75</v>
      </c>
      <c r="C54" s="185" t="s">
        <v>76</v>
      </c>
      <c r="D54" s="186"/>
      <c r="E54" s="186"/>
      <c r="F54" s="192" t="s">
        <v>26</v>
      </c>
      <c r="G54" s="193"/>
      <c r="H54" s="193"/>
      <c r="I54" s="193">
        <f>'02 02 Pol'!G58</f>
        <v>0</v>
      </c>
      <c r="J54" s="190" t="str">
        <f>IF(I60=0,"",I54/I60*100)</f>
        <v/>
      </c>
    </row>
    <row r="55" spans="1:10" ht="36.75" customHeight="1" x14ac:dyDescent="0.2">
      <c r="A55" s="179"/>
      <c r="B55" s="184" t="s">
        <v>77</v>
      </c>
      <c r="C55" s="185" t="s">
        <v>78</v>
      </c>
      <c r="D55" s="186"/>
      <c r="E55" s="186"/>
      <c r="F55" s="192" t="s">
        <v>27</v>
      </c>
      <c r="G55" s="193"/>
      <c r="H55" s="193"/>
      <c r="I55" s="193">
        <f>'02 02 Pol'!G60</f>
        <v>0</v>
      </c>
      <c r="J55" s="190" t="str">
        <f>IF(I60=0,"",I55/I60*100)</f>
        <v/>
      </c>
    </row>
    <row r="56" spans="1:10" ht="36.75" customHeight="1" x14ac:dyDescent="0.2">
      <c r="A56" s="179"/>
      <c r="B56" s="184" t="s">
        <v>79</v>
      </c>
      <c r="C56" s="185" t="s">
        <v>80</v>
      </c>
      <c r="D56" s="186"/>
      <c r="E56" s="186"/>
      <c r="F56" s="192" t="s">
        <v>27</v>
      </c>
      <c r="G56" s="193"/>
      <c r="H56" s="193"/>
      <c r="I56" s="193">
        <f>'02 02 Pol'!G89</f>
        <v>0</v>
      </c>
      <c r="J56" s="190" t="str">
        <f>IF(I60=0,"",I56/I60*100)</f>
        <v/>
      </c>
    </row>
    <row r="57" spans="1:10" ht="36.75" customHeight="1" x14ac:dyDescent="0.2">
      <c r="A57" s="179"/>
      <c r="B57" s="184" t="s">
        <v>81</v>
      </c>
      <c r="C57" s="185" t="s">
        <v>82</v>
      </c>
      <c r="D57" s="186"/>
      <c r="E57" s="186"/>
      <c r="F57" s="192" t="s">
        <v>28</v>
      </c>
      <c r="G57" s="193"/>
      <c r="H57" s="193"/>
      <c r="I57" s="193">
        <f>'02 02 Pol'!G104</f>
        <v>0</v>
      </c>
      <c r="J57" s="190" t="str">
        <f>IF(I60=0,"",I57/I60*100)</f>
        <v/>
      </c>
    </row>
    <row r="58" spans="1:10" ht="36.75" customHeight="1" x14ac:dyDescent="0.2">
      <c r="A58" s="179"/>
      <c r="B58" s="184" t="s">
        <v>83</v>
      </c>
      <c r="C58" s="185" t="s">
        <v>84</v>
      </c>
      <c r="D58" s="186"/>
      <c r="E58" s="186"/>
      <c r="F58" s="192" t="s">
        <v>85</v>
      </c>
      <c r="G58" s="193"/>
      <c r="H58" s="193"/>
      <c r="I58" s="193">
        <f>'02 02 Pol'!G111</f>
        <v>0</v>
      </c>
      <c r="J58" s="190" t="str">
        <f>IF(I60=0,"",I58/I60*100)</f>
        <v/>
      </c>
    </row>
    <row r="59" spans="1:10" ht="36.75" customHeight="1" x14ac:dyDescent="0.2">
      <c r="A59" s="179"/>
      <c r="B59" s="184" t="s">
        <v>86</v>
      </c>
      <c r="C59" s="185" t="s">
        <v>29</v>
      </c>
      <c r="D59" s="186"/>
      <c r="E59" s="186"/>
      <c r="F59" s="192" t="s">
        <v>86</v>
      </c>
      <c r="G59" s="193"/>
      <c r="H59" s="193"/>
      <c r="I59" s="193">
        <f>'02 02 Pol'!G127</f>
        <v>0</v>
      </c>
      <c r="J59" s="190" t="str">
        <f>IF(I60=0,"",I59/I60*100)</f>
        <v/>
      </c>
    </row>
    <row r="60" spans="1:10" ht="25.5" customHeight="1" x14ac:dyDescent="0.2">
      <c r="A60" s="180"/>
      <c r="B60" s="187" t="s">
        <v>1</v>
      </c>
      <c r="C60" s="188"/>
      <c r="D60" s="189"/>
      <c r="E60" s="189"/>
      <c r="F60" s="194"/>
      <c r="G60" s="195"/>
      <c r="H60" s="195"/>
      <c r="I60" s="195">
        <f>SUM(I49:I59)</f>
        <v>0</v>
      </c>
      <c r="J60" s="191">
        <f>SUM(J49:J59)</f>
        <v>0</v>
      </c>
    </row>
    <row r="61" spans="1:10" x14ac:dyDescent="0.2">
      <c r="F61" s="135"/>
      <c r="G61" s="135"/>
      <c r="H61" s="135"/>
      <c r="I61" s="135"/>
      <c r="J61" s="136"/>
    </row>
    <row r="62" spans="1:10" x14ac:dyDescent="0.2">
      <c r="F62" s="135"/>
      <c r="G62" s="135"/>
      <c r="H62" s="135"/>
      <c r="I62" s="135"/>
      <c r="J62" s="136"/>
    </row>
    <row r="63" spans="1:10" x14ac:dyDescent="0.2">
      <c r="F63" s="135"/>
      <c r="G63" s="135"/>
      <c r="H63" s="135"/>
      <c r="I63" s="135"/>
      <c r="J63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8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9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10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08377-BDF7-45BB-AEC1-7690A6A482D1}">
  <sheetPr>
    <outlinePr summaryBelow="0"/>
  </sheetPr>
  <dimension ref="A1:BH5000"/>
  <sheetViews>
    <sheetView workbookViewId="0">
      <pane ySplit="7" topLeftCell="A8" activePane="bottomLeft" state="frozen"/>
      <selection pane="bottomLeft" activeCell="B3" sqref="B3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88</v>
      </c>
    </row>
    <row r="2" spans="1:60" ht="24.95" customHeight="1" x14ac:dyDescent="0.2">
      <c r="A2" s="198" t="s">
        <v>8</v>
      </c>
      <c r="B2" s="48" t="s">
        <v>288</v>
      </c>
      <c r="C2" s="201" t="s">
        <v>48</v>
      </c>
      <c r="D2" s="199"/>
      <c r="E2" s="199"/>
      <c r="F2" s="199"/>
      <c r="G2" s="200"/>
      <c r="AG2" t="s">
        <v>89</v>
      </c>
    </row>
    <row r="3" spans="1:60" ht="24.95" customHeight="1" x14ac:dyDescent="0.2">
      <c r="A3" s="198" t="s">
        <v>9</v>
      </c>
      <c r="B3" s="48" t="s">
        <v>43</v>
      </c>
      <c r="C3" s="201" t="s">
        <v>45</v>
      </c>
      <c r="D3" s="199"/>
      <c r="E3" s="199"/>
      <c r="F3" s="199"/>
      <c r="G3" s="200"/>
      <c r="AC3" s="177" t="s">
        <v>89</v>
      </c>
      <c r="AG3" t="s">
        <v>90</v>
      </c>
    </row>
    <row r="4" spans="1:60" ht="24.95" customHeight="1" x14ac:dyDescent="0.2">
      <c r="A4" s="202" t="s">
        <v>10</v>
      </c>
      <c r="B4" s="203" t="s">
        <v>43</v>
      </c>
      <c r="C4" s="204" t="s">
        <v>287</v>
      </c>
      <c r="D4" s="205"/>
      <c r="E4" s="205"/>
      <c r="F4" s="205"/>
      <c r="G4" s="206"/>
      <c r="AG4" t="s">
        <v>91</v>
      </c>
    </row>
    <row r="5" spans="1:60" x14ac:dyDescent="0.2">
      <c r="D5" s="10"/>
    </row>
    <row r="6" spans="1:60" ht="38.25" x14ac:dyDescent="0.2">
      <c r="A6" s="208" t="s">
        <v>92</v>
      </c>
      <c r="B6" s="210" t="s">
        <v>93</v>
      </c>
      <c r="C6" s="210" t="s">
        <v>94</v>
      </c>
      <c r="D6" s="209" t="s">
        <v>95</v>
      </c>
      <c r="E6" s="208" t="s">
        <v>96</v>
      </c>
      <c r="F6" s="207" t="s">
        <v>97</v>
      </c>
      <c r="G6" s="208" t="s">
        <v>31</v>
      </c>
      <c r="H6" s="211" t="s">
        <v>32</v>
      </c>
      <c r="I6" s="211" t="s">
        <v>98</v>
      </c>
      <c r="J6" s="211" t="s">
        <v>33</v>
      </c>
      <c r="K6" s="211" t="s">
        <v>99</v>
      </c>
      <c r="L6" s="211" t="s">
        <v>100</v>
      </c>
      <c r="M6" s="211" t="s">
        <v>101</v>
      </c>
      <c r="N6" s="211" t="s">
        <v>102</v>
      </c>
      <c r="O6" s="211" t="s">
        <v>103</v>
      </c>
      <c r="P6" s="211" t="s">
        <v>104</v>
      </c>
      <c r="Q6" s="211" t="s">
        <v>105</v>
      </c>
      <c r="R6" s="211" t="s">
        <v>106</v>
      </c>
      <c r="S6" s="211" t="s">
        <v>107</v>
      </c>
      <c r="T6" s="211" t="s">
        <v>108</v>
      </c>
      <c r="U6" s="211" t="s">
        <v>109</v>
      </c>
      <c r="V6" s="211" t="s">
        <v>110</v>
      </c>
      <c r="W6" s="211" t="s">
        <v>111</v>
      </c>
      <c r="X6" s="211" t="s">
        <v>112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8" t="s">
        <v>113</v>
      </c>
      <c r="B8" s="239" t="s">
        <v>65</v>
      </c>
      <c r="C8" s="257" t="s">
        <v>66</v>
      </c>
      <c r="D8" s="240"/>
      <c r="E8" s="241"/>
      <c r="F8" s="242"/>
      <c r="G8" s="243">
        <f>SUMIF(AG9:AG21,"&lt;&gt;NOR",G9:G21)</f>
        <v>0</v>
      </c>
      <c r="H8" s="237"/>
      <c r="I8" s="237">
        <f>SUM(I9:I21)</f>
        <v>0</v>
      </c>
      <c r="J8" s="237"/>
      <c r="K8" s="237">
        <f>SUM(K9:K21)</f>
        <v>0</v>
      </c>
      <c r="L8" s="237"/>
      <c r="M8" s="237">
        <f>SUM(M9:M21)</f>
        <v>0</v>
      </c>
      <c r="N8" s="237"/>
      <c r="O8" s="237">
        <f>SUM(O9:O21)</f>
        <v>3.4299999999999997</v>
      </c>
      <c r="P8" s="237"/>
      <c r="Q8" s="237">
        <f>SUM(Q9:Q21)</f>
        <v>0</v>
      </c>
      <c r="R8" s="237"/>
      <c r="S8" s="237"/>
      <c r="T8" s="237"/>
      <c r="U8" s="237"/>
      <c r="V8" s="237">
        <f>SUM(V9:V21)</f>
        <v>120.37</v>
      </c>
      <c r="W8" s="237"/>
      <c r="X8" s="237"/>
      <c r="AG8" t="s">
        <v>114</v>
      </c>
    </row>
    <row r="9" spans="1:60" ht="22.5" outlineLevel="1" x14ac:dyDescent="0.2">
      <c r="A9" s="244">
        <v>1</v>
      </c>
      <c r="B9" s="245" t="s">
        <v>115</v>
      </c>
      <c r="C9" s="258" t="s">
        <v>116</v>
      </c>
      <c r="D9" s="246" t="s">
        <v>117</v>
      </c>
      <c r="E9" s="247">
        <v>101.29</v>
      </c>
      <c r="F9" s="248"/>
      <c r="G9" s="249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1">
        <v>1.184E-2</v>
      </c>
      <c r="O9" s="231">
        <f>ROUND(E9*N9,2)</f>
        <v>1.2</v>
      </c>
      <c r="P9" s="231">
        <v>0</v>
      </c>
      <c r="Q9" s="231">
        <f>ROUND(E9*P9,2)</f>
        <v>0</v>
      </c>
      <c r="R9" s="231"/>
      <c r="S9" s="231" t="s">
        <v>118</v>
      </c>
      <c r="T9" s="231" t="s">
        <v>118</v>
      </c>
      <c r="U9" s="231">
        <v>0.38947999999999999</v>
      </c>
      <c r="V9" s="231">
        <f>ROUND(E9*U9,2)</f>
        <v>39.450000000000003</v>
      </c>
      <c r="W9" s="231"/>
      <c r="X9" s="231" t="s">
        <v>119</v>
      </c>
      <c r="Y9" s="212"/>
      <c r="Z9" s="212"/>
      <c r="AA9" s="212"/>
      <c r="AB9" s="212"/>
      <c r="AC9" s="212"/>
      <c r="AD9" s="212"/>
      <c r="AE9" s="212"/>
      <c r="AF9" s="212"/>
      <c r="AG9" s="212" t="s">
        <v>120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59" t="s">
        <v>121</v>
      </c>
      <c r="D10" s="233"/>
      <c r="E10" s="234">
        <v>24.53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12"/>
      <c r="Z10" s="212"/>
      <c r="AA10" s="212"/>
      <c r="AB10" s="212"/>
      <c r="AC10" s="212"/>
      <c r="AD10" s="212"/>
      <c r="AE10" s="212"/>
      <c r="AF10" s="212"/>
      <c r="AG10" s="212" t="s">
        <v>122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29"/>
      <c r="B11" s="230"/>
      <c r="C11" s="259" t="s">
        <v>123</v>
      </c>
      <c r="D11" s="233"/>
      <c r="E11" s="234">
        <v>13.92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12"/>
      <c r="Z11" s="212"/>
      <c r="AA11" s="212"/>
      <c r="AB11" s="212"/>
      <c r="AC11" s="212"/>
      <c r="AD11" s="212"/>
      <c r="AE11" s="212"/>
      <c r="AF11" s="212"/>
      <c r="AG11" s="212" t="s">
        <v>122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29"/>
      <c r="B12" s="230"/>
      <c r="C12" s="259" t="s">
        <v>124</v>
      </c>
      <c r="D12" s="233"/>
      <c r="E12" s="234">
        <v>26.84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12"/>
      <c r="Z12" s="212"/>
      <c r="AA12" s="212"/>
      <c r="AB12" s="212"/>
      <c r="AC12" s="212"/>
      <c r="AD12" s="212"/>
      <c r="AE12" s="212"/>
      <c r="AF12" s="212"/>
      <c r="AG12" s="212" t="s">
        <v>122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29"/>
      <c r="B13" s="230"/>
      <c r="C13" s="259" t="s">
        <v>125</v>
      </c>
      <c r="D13" s="233"/>
      <c r="E13" s="234">
        <v>36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12"/>
      <c r="Z13" s="212"/>
      <c r="AA13" s="212"/>
      <c r="AB13" s="212"/>
      <c r="AC13" s="212"/>
      <c r="AD13" s="212"/>
      <c r="AE13" s="212"/>
      <c r="AF13" s="212"/>
      <c r="AG13" s="212" t="s">
        <v>122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22.5" outlineLevel="1" x14ac:dyDescent="0.2">
      <c r="A14" s="244">
        <v>2</v>
      </c>
      <c r="B14" s="245" t="s">
        <v>126</v>
      </c>
      <c r="C14" s="258" t="s">
        <v>127</v>
      </c>
      <c r="D14" s="246" t="s">
        <v>117</v>
      </c>
      <c r="E14" s="247">
        <v>165.46</v>
      </c>
      <c r="F14" s="248"/>
      <c r="G14" s="249">
        <f>ROUND(E14*F14,2)</f>
        <v>0</v>
      </c>
      <c r="H14" s="232"/>
      <c r="I14" s="231">
        <f>ROUND(E14*H14,2)</f>
        <v>0</v>
      </c>
      <c r="J14" s="232"/>
      <c r="K14" s="231">
        <f>ROUND(E14*J14,2)</f>
        <v>0</v>
      </c>
      <c r="L14" s="231">
        <v>21</v>
      </c>
      <c r="M14" s="231">
        <f>G14*(1+L14/100)</f>
        <v>0</v>
      </c>
      <c r="N14" s="231">
        <v>1.038E-2</v>
      </c>
      <c r="O14" s="231">
        <f>ROUND(E14*N14,2)</f>
        <v>1.72</v>
      </c>
      <c r="P14" s="231">
        <v>0</v>
      </c>
      <c r="Q14" s="231">
        <f>ROUND(E14*P14,2)</f>
        <v>0</v>
      </c>
      <c r="R14" s="231"/>
      <c r="S14" s="231" t="s">
        <v>118</v>
      </c>
      <c r="T14" s="231" t="s">
        <v>118</v>
      </c>
      <c r="U14" s="231">
        <v>0.33688000000000001</v>
      </c>
      <c r="V14" s="231">
        <f>ROUND(E14*U14,2)</f>
        <v>55.74</v>
      </c>
      <c r="W14" s="231"/>
      <c r="X14" s="231" t="s">
        <v>119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120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29"/>
      <c r="B15" s="230"/>
      <c r="C15" s="259" t="s">
        <v>128</v>
      </c>
      <c r="D15" s="233"/>
      <c r="E15" s="234">
        <v>51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12"/>
      <c r="Z15" s="212"/>
      <c r="AA15" s="212"/>
      <c r="AB15" s="212"/>
      <c r="AC15" s="212"/>
      <c r="AD15" s="212"/>
      <c r="AE15" s="212"/>
      <c r="AF15" s="212"/>
      <c r="AG15" s="212" t="s">
        <v>122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29"/>
      <c r="B16" s="230"/>
      <c r="C16" s="259" t="s">
        <v>129</v>
      </c>
      <c r="D16" s="233"/>
      <c r="E16" s="234">
        <v>34.4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12"/>
      <c r="Z16" s="212"/>
      <c r="AA16" s="212"/>
      <c r="AB16" s="212"/>
      <c r="AC16" s="212"/>
      <c r="AD16" s="212"/>
      <c r="AE16" s="212"/>
      <c r="AF16" s="212"/>
      <c r="AG16" s="212" t="s">
        <v>122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33.75" outlineLevel="1" x14ac:dyDescent="0.2">
      <c r="A17" s="229"/>
      <c r="B17" s="230"/>
      <c r="C17" s="259" t="s">
        <v>130</v>
      </c>
      <c r="D17" s="233"/>
      <c r="E17" s="234">
        <v>59.56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12"/>
      <c r="Z17" s="212"/>
      <c r="AA17" s="212"/>
      <c r="AB17" s="212"/>
      <c r="AC17" s="212"/>
      <c r="AD17" s="212"/>
      <c r="AE17" s="212"/>
      <c r="AF17" s="212"/>
      <c r="AG17" s="212" t="s">
        <v>122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29"/>
      <c r="B18" s="230"/>
      <c r="C18" s="259" t="s">
        <v>131</v>
      </c>
      <c r="D18" s="233"/>
      <c r="E18" s="234">
        <v>20.5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12"/>
      <c r="Z18" s="212"/>
      <c r="AA18" s="212"/>
      <c r="AB18" s="212"/>
      <c r="AC18" s="212"/>
      <c r="AD18" s="212"/>
      <c r="AE18" s="212"/>
      <c r="AF18" s="212"/>
      <c r="AG18" s="212" t="s">
        <v>122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44">
        <v>3</v>
      </c>
      <c r="B19" s="245" t="s">
        <v>132</v>
      </c>
      <c r="C19" s="258" t="s">
        <v>133</v>
      </c>
      <c r="D19" s="246" t="s">
        <v>117</v>
      </c>
      <c r="E19" s="247">
        <v>13.42</v>
      </c>
      <c r="F19" s="248"/>
      <c r="G19" s="249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1">
        <v>3.8289999999999998E-2</v>
      </c>
      <c r="O19" s="231">
        <f>ROUND(E19*N19,2)</f>
        <v>0.51</v>
      </c>
      <c r="P19" s="231">
        <v>0</v>
      </c>
      <c r="Q19" s="231">
        <f>ROUND(E19*P19,2)</f>
        <v>0</v>
      </c>
      <c r="R19" s="231"/>
      <c r="S19" s="231" t="s">
        <v>118</v>
      </c>
      <c r="T19" s="231" t="s">
        <v>118</v>
      </c>
      <c r="U19" s="231">
        <v>1.8764099999999999</v>
      </c>
      <c r="V19" s="231">
        <f>ROUND(E19*U19,2)</f>
        <v>25.18</v>
      </c>
      <c r="W19" s="231"/>
      <c r="X19" s="231" t="s">
        <v>119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120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29"/>
      <c r="B20" s="230"/>
      <c r="C20" s="259" t="s">
        <v>134</v>
      </c>
      <c r="D20" s="233"/>
      <c r="E20" s="234">
        <v>10.5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12"/>
      <c r="Z20" s="212"/>
      <c r="AA20" s="212"/>
      <c r="AB20" s="212"/>
      <c r="AC20" s="212"/>
      <c r="AD20" s="212"/>
      <c r="AE20" s="212"/>
      <c r="AF20" s="212"/>
      <c r="AG20" s="212" t="s">
        <v>122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/>
      <c r="B21" s="230"/>
      <c r="C21" s="259" t="s">
        <v>135</v>
      </c>
      <c r="D21" s="233"/>
      <c r="E21" s="234">
        <v>2.92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12"/>
      <c r="Z21" s="212"/>
      <c r="AA21" s="212"/>
      <c r="AB21" s="212"/>
      <c r="AC21" s="212"/>
      <c r="AD21" s="212"/>
      <c r="AE21" s="212"/>
      <c r="AF21" s="212"/>
      <c r="AG21" s="212" t="s">
        <v>122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x14ac:dyDescent="0.2">
      <c r="A22" s="238" t="s">
        <v>113</v>
      </c>
      <c r="B22" s="239" t="s">
        <v>67</v>
      </c>
      <c r="C22" s="257" t="s">
        <v>68</v>
      </c>
      <c r="D22" s="240"/>
      <c r="E22" s="241"/>
      <c r="F22" s="242"/>
      <c r="G22" s="243">
        <f>SUMIF(AG23:AG31,"&lt;&gt;NOR",G23:G31)</f>
        <v>0</v>
      </c>
      <c r="H22" s="237"/>
      <c r="I22" s="237">
        <f>SUM(I23:I31)</f>
        <v>0</v>
      </c>
      <c r="J22" s="237"/>
      <c r="K22" s="237">
        <f>SUM(K23:K31)</f>
        <v>0</v>
      </c>
      <c r="L22" s="237"/>
      <c r="M22" s="237">
        <f>SUM(M23:M31)</f>
        <v>0</v>
      </c>
      <c r="N22" s="237"/>
      <c r="O22" s="237">
        <f>SUM(O23:O31)</f>
        <v>0</v>
      </c>
      <c r="P22" s="237"/>
      <c r="Q22" s="237">
        <f>SUM(Q23:Q31)</f>
        <v>0</v>
      </c>
      <c r="R22" s="237"/>
      <c r="S22" s="237"/>
      <c r="T22" s="237"/>
      <c r="U22" s="237"/>
      <c r="V22" s="237">
        <f>SUM(V23:V31)</f>
        <v>0</v>
      </c>
      <c r="W22" s="237"/>
      <c r="X22" s="237"/>
      <c r="AG22" t="s">
        <v>114</v>
      </c>
    </row>
    <row r="23" spans="1:60" outlineLevel="1" x14ac:dyDescent="0.2">
      <c r="A23" s="244">
        <v>4</v>
      </c>
      <c r="B23" s="245" t="s">
        <v>136</v>
      </c>
      <c r="C23" s="258" t="s">
        <v>137</v>
      </c>
      <c r="D23" s="246" t="s">
        <v>138</v>
      </c>
      <c r="E23" s="247">
        <v>30</v>
      </c>
      <c r="F23" s="248"/>
      <c r="G23" s="249">
        <f>ROUND(E23*F23,2)</f>
        <v>0</v>
      </c>
      <c r="H23" s="232"/>
      <c r="I23" s="231">
        <f>ROUND(E23*H23,2)</f>
        <v>0</v>
      </c>
      <c r="J23" s="232"/>
      <c r="K23" s="231">
        <f>ROUND(E23*J23,2)</f>
        <v>0</v>
      </c>
      <c r="L23" s="231">
        <v>21</v>
      </c>
      <c r="M23" s="231">
        <f>G23*(1+L23/100)</f>
        <v>0</v>
      </c>
      <c r="N23" s="231">
        <v>0</v>
      </c>
      <c r="O23" s="231">
        <f>ROUND(E23*N23,2)</f>
        <v>0</v>
      </c>
      <c r="P23" s="231">
        <v>0</v>
      </c>
      <c r="Q23" s="231">
        <f>ROUND(E23*P23,2)</f>
        <v>0</v>
      </c>
      <c r="R23" s="231"/>
      <c r="S23" s="231" t="s">
        <v>139</v>
      </c>
      <c r="T23" s="231" t="s">
        <v>140</v>
      </c>
      <c r="U23" s="231">
        <v>0</v>
      </c>
      <c r="V23" s="231">
        <f>ROUND(E23*U23,2)</f>
        <v>0</v>
      </c>
      <c r="W23" s="231"/>
      <c r="X23" s="231" t="s">
        <v>119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120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29"/>
      <c r="B24" s="230"/>
      <c r="C24" s="259" t="s">
        <v>141</v>
      </c>
      <c r="D24" s="233"/>
      <c r="E24" s="234">
        <v>30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12"/>
      <c r="Z24" s="212"/>
      <c r="AA24" s="212"/>
      <c r="AB24" s="212"/>
      <c r="AC24" s="212"/>
      <c r="AD24" s="212"/>
      <c r="AE24" s="212"/>
      <c r="AF24" s="212"/>
      <c r="AG24" s="212" t="s">
        <v>122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44">
        <v>5</v>
      </c>
      <c r="B25" s="245" t="s">
        <v>142</v>
      </c>
      <c r="C25" s="258" t="s">
        <v>143</v>
      </c>
      <c r="D25" s="246" t="s">
        <v>138</v>
      </c>
      <c r="E25" s="247">
        <v>44</v>
      </c>
      <c r="F25" s="248"/>
      <c r="G25" s="249">
        <f>ROUND(E25*F25,2)</f>
        <v>0</v>
      </c>
      <c r="H25" s="232"/>
      <c r="I25" s="231">
        <f>ROUND(E25*H25,2)</f>
        <v>0</v>
      </c>
      <c r="J25" s="232"/>
      <c r="K25" s="231">
        <f>ROUND(E25*J25,2)</f>
        <v>0</v>
      </c>
      <c r="L25" s="231">
        <v>21</v>
      </c>
      <c r="M25" s="231">
        <f>G25*(1+L25/100)</f>
        <v>0</v>
      </c>
      <c r="N25" s="231">
        <v>0</v>
      </c>
      <c r="O25" s="231">
        <f>ROUND(E25*N25,2)</f>
        <v>0</v>
      </c>
      <c r="P25" s="231">
        <v>0</v>
      </c>
      <c r="Q25" s="231">
        <f>ROUND(E25*P25,2)</f>
        <v>0</v>
      </c>
      <c r="R25" s="231"/>
      <c r="S25" s="231" t="s">
        <v>139</v>
      </c>
      <c r="T25" s="231" t="s">
        <v>140</v>
      </c>
      <c r="U25" s="231">
        <v>0</v>
      </c>
      <c r="V25" s="231">
        <f>ROUND(E25*U25,2)</f>
        <v>0</v>
      </c>
      <c r="W25" s="231"/>
      <c r="X25" s="231" t="s">
        <v>119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120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29"/>
      <c r="B26" s="230"/>
      <c r="C26" s="259" t="s">
        <v>144</v>
      </c>
      <c r="D26" s="233"/>
      <c r="E26" s="234">
        <v>44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122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44">
        <v>6</v>
      </c>
      <c r="B27" s="245" t="s">
        <v>145</v>
      </c>
      <c r="C27" s="258" t="s">
        <v>146</v>
      </c>
      <c r="D27" s="246" t="s">
        <v>117</v>
      </c>
      <c r="E27" s="247">
        <v>39.520000000000003</v>
      </c>
      <c r="F27" s="248"/>
      <c r="G27" s="249">
        <f>ROUND(E27*F27,2)</f>
        <v>0</v>
      </c>
      <c r="H27" s="232"/>
      <c r="I27" s="231">
        <f>ROUND(E27*H27,2)</f>
        <v>0</v>
      </c>
      <c r="J27" s="232"/>
      <c r="K27" s="231">
        <f>ROUND(E27*J27,2)</f>
        <v>0</v>
      </c>
      <c r="L27" s="231">
        <v>21</v>
      </c>
      <c r="M27" s="231">
        <f>G27*(1+L27/100)</f>
        <v>0</v>
      </c>
      <c r="N27" s="231">
        <v>0</v>
      </c>
      <c r="O27" s="231">
        <f>ROUND(E27*N27,2)</f>
        <v>0</v>
      </c>
      <c r="P27" s="231">
        <v>0</v>
      </c>
      <c r="Q27" s="231">
        <f>ROUND(E27*P27,2)</f>
        <v>0</v>
      </c>
      <c r="R27" s="231"/>
      <c r="S27" s="231" t="s">
        <v>139</v>
      </c>
      <c r="T27" s="231" t="s">
        <v>140</v>
      </c>
      <c r="U27" s="231">
        <v>0</v>
      </c>
      <c r="V27" s="231">
        <f>ROUND(E27*U27,2)</f>
        <v>0</v>
      </c>
      <c r="W27" s="231"/>
      <c r="X27" s="231" t="s">
        <v>119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120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29"/>
      <c r="B28" s="230"/>
      <c r="C28" s="259" t="s">
        <v>147</v>
      </c>
      <c r="D28" s="233"/>
      <c r="E28" s="234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12"/>
      <c r="Z28" s="212"/>
      <c r="AA28" s="212"/>
      <c r="AB28" s="212"/>
      <c r="AC28" s="212"/>
      <c r="AD28" s="212"/>
      <c r="AE28" s="212"/>
      <c r="AF28" s="212"/>
      <c r="AG28" s="212" t="s">
        <v>122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29"/>
      <c r="B29" s="230"/>
      <c r="C29" s="259" t="s">
        <v>148</v>
      </c>
      <c r="D29" s="233"/>
      <c r="E29" s="234">
        <v>16.760000000000002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12"/>
      <c r="Z29" s="212"/>
      <c r="AA29" s="212"/>
      <c r="AB29" s="212"/>
      <c r="AC29" s="212"/>
      <c r="AD29" s="212"/>
      <c r="AE29" s="212"/>
      <c r="AF29" s="212"/>
      <c r="AG29" s="212" t="s">
        <v>122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29"/>
      <c r="B30" s="230"/>
      <c r="C30" s="259" t="s">
        <v>149</v>
      </c>
      <c r="D30" s="233"/>
      <c r="E30" s="234">
        <v>16.760000000000002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12"/>
      <c r="Z30" s="212"/>
      <c r="AA30" s="212"/>
      <c r="AB30" s="212"/>
      <c r="AC30" s="212"/>
      <c r="AD30" s="212"/>
      <c r="AE30" s="212"/>
      <c r="AF30" s="212"/>
      <c r="AG30" s="212" t="s">
        <v>122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29"/>
      <c r="B31" s="230"/>
      <c r="C31" s="259" t="s">
        <v>150</v>
      </c>
      <c r="D31" s="233"/>
      <c r="E31" s="234">
        <v>6</v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12"/>
      <c r="Z31" s="212"/>
      <c r="AA31" s="212"/>
      <c r="AB31" s="212"/>
      <c r="AC31" s="212"/>
      <c r="AD31" s="212"/>
      <c r="AE31" s="212"/>
      <c r="AF31" s="212"/>
      <c r="AG31" s="212" t="s">
        <v>122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x14ac:dyDescent="0.2">
      <c r="A32" s="238" t="s">
        <v>113</v>
      </c>
      <c r="B32" s="239" t="s">
        <v>69</v>
      </c>
      <c r="C32" s="257" t="s">
        <v>70</v>
      </c>
      <c r="D32" s="240"/>
      <c r="E32" s="241"/>
      <c r="F32" s="242"/>
      <c r="G32" s="243">
        <f>SUMIF(AG33:AG37,"&lt;&gt;NOR",G33:G37)</f>
        <v>0</v>
      </c>
      <c r="H32" s="237"/>
      <c r="I32" s="237">
        <f>SUM(I33:I37)</f>
        <v>0</v>
      </c>
      <c r="J32" s="237"/>
      <c r="K32" s="237">
        <f>SUM(K33:K37)</f>
        <v>0</v>
      </c>
      <c r="L32" s="237"/>
      <c r="M32" s="237">
        <f>SUM(M33:M37)</f>
        <v>0</v>
      </c>
      <c r="N32" s="237"/>
      <c r="O32" s="237">
        <f>SUM(O33:O37)</f>
        <v>0.18000000000000002</v>
      </c>
      <c r="P32" s="237"/>
      <c r="Q32" s="237">
        <f>SUM(Q33:Q37)</f>
        <v>0</v>
      </c>
      <c r="R32" s="237"/>
      <c r="S32" s="237"/>
      <c r="T32" s="237"/>
      <c r="U32" s="237"/>
      <c r="V32" s="237">
        <f>SUM(V33:V37)</f>
        <v>12.26</v>
      </c>
      <c r="W32" s="237"/>
      <c r="X32" s="237"/>
      <c r="AG32" t="s">
        <v>114</v>
      </c>
    </row>
    <row r="33" spans="1:60" outlineLevel="1" x14ac:dyDescent="0.2">
      <c r="A33" s="244">
        <v>7</v>
      </c>
      <c r="B33" s="245" t="s">
        <v>151</v>
      </c>
      <c r="C33" s="258" t="s">
        <v>152</v>
      </c>
      <c r="D33" s="246" t="s">
        <v>117</v>
      </c>
      <c r="E33" s="247">
        <v>33.520000000000003</v>
      </c>
      <c r="F33" s="248"/>
      <c r="G33" s="249">
        <f>ROUND(E33*F33,2)</f>
        <v>0</v>
      </c>
      <c r="H33" s="232"/>
      <c r="I33" s="231">
        <f>ROUND(E33*H33,2)</f>
        <v>0</v>
      </c>
      <c r="J33" s="232"/>
      <c r="K33" s="231">
        <f>ROUND(E33*J33,2)</f>
        <v>0</v>
      </c>
      <c r="L33" s="231">
        <v>21</v>
      </c>
      <c r="M33" s="231">
        <f>G33*(1+L33/100)</f>
        <v>0</v>
      </c>
      <c r="N33" s="231">
        <v>1.2099999999999999E-3</v>
      </c>
      <c r="O33" s="231">
        <f>ROUND(E33*N33,2)</f>
        <v>0.04</v>
      </c>
      <c r="P33" s="231">
        <v>0</v>
      </c>
      <c r="Q33" s="231">
        <f>ROUND(E33*P33,2)</f>
        <v>0</v>
      </c>
      <c r="R33" s="231"/>
      <c r="S33" s="231" t="s">
        <v>118</v>
      </c>
      <c r="T33" s="231" t="s">
        <v>118</v>
      </c>
      <c r="U33" s="231">
        <v>0.17699999999999999</v>
      </c>
      <c r="V33" s="231">
        <f>ROUND(E33*U33,2)</f>
        <v>5.93</v>
      </c>
      <c r="W33" s="231"/>
      <c r="X33" s="231" t="s">
        <v>119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120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29"/>
      <c r="B34" s="230"/>
      <c r="C34" s="259" t="s">
        <v>153</v>
      </c>
      <c r="D34" s="233"/>
      <c r="E34" s="234">
        <v>33.520000000000003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12"/>
      <c r="Z34" s="212"/>
      <c r="AA34" s="212"/>
      <c r="AB34" s="212"/>
      <c r="AC34" s="212"/>
      <c r="AD34" s="212"/>
      <c r="AE34" s="212"/>
      <c r="AF34" s="212"/>
      <c r="AG34" s="212" t="s">
        <v>122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44">
        <v>8</v>
      </c>
      <c r="B35" s="245" t="s">
        <v>154</v>
      </c>
      <c r="C35" s="258" t="s">
        <v>155</v>
      </c>
      <c r="D35" s="246" t="s">
        <v>117</v>
      </c>
      <c r="E35" s="247">
        <v>23.28</v>
      </c>
      <c r="F35" s="248"/>
      <c r="G35" s="249">
        <f>ROUND(E35*F35,2)</f>
        <v>0</v>
      </c>
      <c r="H35" s="232"/>
      <c r="I35" s="231">
        <f>ROUND(E35*H35,2)</f>
        <v>0</v>
      </c>
      <c r="J35" s="232"/>
      <c r="K35" s="231">
        <f>ROUND(E35*J35,2)</f>
        <v>0</v>
      </c>
      <c r="L35" s="231">
        <v>21</v>
      </c>
      <c r="M35" s="231">
        <f>G35*(1+L35/100)</f>
        <v>0</v>
      </c>
      <c r="N35" s="231">
        <v>5.8599999999999998E-3</v>
      </c>
      <c r="O35" s="231">
        <f>ROUND(E35*N35,2)</f>
        <v>0.14000000000000001</v>
      </c>
      <c r="P35" s="231">
        <v>0</v>
      </c>
      <c r="Q35" s="231">
        <f>ROUND(E35*P35,2)</f>
        <v>0</v>
      </c>
      <c r="R35" s="231"/>
      <c r="S35" s="231" t="s">
        <v>118</v>
      </c>
      <c r="T35" s="231" t="s">
        <v>118</v>
      </c>
      <c r="U35" s="231">
        <v>0.27200000000000002</v>
      </c>
      <c r="V35" s="231">
        <f>ROUND(E35*U35,2)</f>
        <v>6.33</v>
      </c>
      <c r="W35" s="231"/>
      <c r="X35" s="231" t="s">
        <v>119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120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29"/>
      <c r="B36" s="230"/>
      <c r="C36" s="259" t="s">
        <v>156</v>
      </c>
      <c r="D36" s="233"/>
      <c r="E36" s="234">
        <v>17.28</v>
      </c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12"/>
      <c r="Z36" s="212"/>
      <c r="AA36" s="212"/>
      <c r="AB36" s="212"/>
      <c r="AC36" s="212"/>
      <c r="AD36" s="212"/>
      <c r="AE36" s="212"/>
      <c r="AF36" s="212"/>
      <c r="AG36" s="212" t="s">
        <v>122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29"/>
      <c r="B37" s="230"/>
      <c r="C37" s="259" t="s">
        <v>157</v>
      </c>
      <c r="D37" s="233"/>
      <c r="E37" s="234">
        <v>6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122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5.5" x14ac:dyDescent="0.2">
      <c r="A38" s="238" t="s">
        <v>113</v>
      </c>
      <c r="B38" s="239" t="s">
        <v>71</v>
      </c>
      <c r="C38" s="257" t="s">
        <v>72</v>
      </c>
      <c r="D38" s="240"/>
      <c r="E38" s="241"/>
      <c r="F38" s="242"/>
      <c r="G38" s="243">
        <f>SUMIF(AG39:AG42,"&lt;&gt;NOR",G39:G42)</f>
        <v>0</v>
      </c>
      <c r="H38" s="237"/>
      <c r="I38" s="237">
        <f>SUM(I39:I42)</f>
        <v>0</v>
      </c>
      <c r="J38" s="237"/>
      <c r="K38" s="237">
        <f>SUM(K39:K42)</f>
        <v>0</v>
      </c>
      <c r="L38" s="237"/>
      <c r="M38" s="237">
        <f>SUM(M39:M42)</f>
        <v>0</v>
      </c>
      <c r="N38" s="237"/>
      <c r="O38" s="237">
        <f>SUM(O39:O42)</f>
        <v>0</v>
      </c>
      <c r="P38" s="237"/>
      <c r="Q38" s="237">
        <f>SUM(Q39:Q42)</f>
        <v>0</v>
      </c>
      <c r="R38" s="237"/>
      <c r="S38" s="237"/>
      <c r="T38" s="237"/>
      <c r="U38" s="237"/>
      <c r="V38" s="237">
        <f>SUM(V39:V42)</f>
        <v>17.489999999999998</v>
      </c>
      <c r="W38" s="237"/>
      <c r="X38" s="237"/>
      <c r="AG38" t="s">
        <v>114</v>
      </c>
    </row>
    <row r="39" spans="1:60" outlineLevel="1" x14ac:dyDescent="0.2">
      <c r="A39" s="244">
        <v>9</v>
      </c>
      <c r="B39" s="245" t="s">
        <v>158</v>
      </c>
      <c r="C39" s="258" t="s">
        <v>159</v>
      </c>
      <c r="D39" s="246" t="s">
        <v>117</v>
      </c>
      <c r="E39" s="247">
        <v>56.8</v>
      </c>
      <c r="F39" s="248"/>
      <c r="G39" s="249">
        <f>ROUND(E39*F39,2)</f>
        <v>0</v>
      </c>
      <c r="H39" s="232"/>
      <c r="I39" s="231">
        <f>ROUND(E39*H39,2)</f>
        <v>0</v>
      </c>
      <c r="J39" s="232"/>
      <c r="K39" s="231">
        <f>ROUND(E39*J39,2)</f>
        <v>0</v>
      </c>
      <c r="L39" s="231">
        <v>21</v>
      </c>
      <c r="M39" s="231">
        <f>G39*(1+L39/100)</f>
        <v>0</v>
      </c>
      <c r="N39" s="231">
        <v>4.0000000000000003E-5</v>
      </c>
      <c r="O39" s="231">
        <f>ROUND(E39*N39,2)</f>
        <v>0</v>
      </c>
      <c r="P39" s="231">
        <v>0</v>
      </c>
      <c r="Q39" s="231">
        <f>ROUND(E39*P39,2)</f>
        <v>0</v>
      </c>
      <c r="R39" s="231"/>
      <c r="S39" s="231" t="s">
        <v>118</v>
      </c>
      <c r="T39" s="231" t="s">
        <v>118</v>
      </c>
      <c r="U39" s="231">
        <v>0.308</v>
      </c>
      <c r="V39" s="231">
        <f>ROUND(E39*U39,2)</f>
        <v>17.489999999999998</v>
      </c>
      <c r="W39" s="231"/>
      <c r="X39" s="231" t="s">
        <v>119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120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29"/>
      <c r="B40" s="230"/>
      <c r="C40" s="259" t="s">
        <v>156</v>
      </c>
      <c r="D40" s="233"/>
      <c r="E40" s="234">
        <v>17.28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12"/>
      <c r="Z40" s="212"/>
      <c r="AA40" s="212"/>
      <c r="AB40" s="212"/>
      <c r="AC40" s="212"/>
      <c r="AD40" s="212"/>
      <c r="AE40" s="212"/>
      <c r="AF40" s="212"/>
      <c r="AG40" s="212" t="s">
        <v>122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29"/>
      <c r="B41" s="230"/>
      <c r="C41" s="259" t="s">
        <v>153</v>
      </c>
      <c r="D41" s="233"/>
      <c r="E41" s="234">
        <v>33.520000000000003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12"/>
      <c r="Z41" s="212"/>
      <c r="AA41" s="212"/>
      <c r="AB41" s="212"/>
      <c r="AC41" s="212"/>
      <c r="AD41" s="212"/>
      <c r="AE41" s="212"/>
      <c r="AF41" s="212"/>
      <c r="AG41" s="212" t="s">
        <v>122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29"/>
      <c r="B42" s="230"/>
      <c r="C42" s="259" t="s">
        <v>157</v>
      </c>
      <c r="D42" s="233"/>
      <c r="E42" s="234">
        <v>6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12"/>
      <c r="Z42" s="212"/>
      <c r="AA42" s="212"/>
      <c r="AB42" s="212"/>
      <c r="AC42" s="212"/>
      <c r="AD42" s="212"/>
      <c r="AE42" s="212"/>
      <c r="AF42" s="212"/>
      <c r="AG42" s="212" t="s">
        <v>122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38" t="s">
        <v>113</v>
      </c>
      <c r="B43" s="239" t="s">
        <v>73</v>
      </c>
      <c r="C43" s="257" t="s">
        <v>74</v>
      </c>
      <c r="D43" s="240"/>
      <c r="E43" s="241"/>
      <c r="F43" s="242"/>
      <c r="G43" s="243">
        <f>SUMIF(AG44:AG57,"&lt;&gt;NOR",G44:G57)</f>
        <v>0</v>
      </c>
      <c r="H43" s="237"/>
      <c r="I43" s="237">
        <f>SUM(I44:I57)</f>
        <v>0</v>
      </c>
      <c r="J43" s="237"/>
      <c r="K43" s="237">
        <f>SUM(K44:K57)</f>
        <v>0</v>
      </c>
      <c r="L43" s="237"/>
      <c r="M43" s="237">
        <f>SUM(M44:M57)</f>
        <v>0</v>
      </c>
      <c r="N43" s="237"/>
      <c r="O43" s="237">
        <f>SUM(O44:O57)</f>
        <v>0.05</v>
      </c>
      <c r="P43" s="237"/>
      <c r="Q43" s="237">
        <f>SUM(Q44:Q57)</f>
        <v>0.46</v>
      </c>
      <c r="R43" s="237"/>
      <c r="S43" s="237"/>
      <c r="T43" s="237"/>
      <c r="U43" s="237"/>
      <c r="V43" s="237">
        <f>SUM(V44:V57)</f>
        <v>36.200000000000003</v>
      </c>
      <c r="W43" s="237"/>
      <c r="X43" s="237"/>
      <c r="AG43" t="s">
        <v>114</v>
      </c>
    </row>
    <row r="44" spans="1:60" outlineLevel="1" x14ac:dyDescent="0.2">
      <c r="A44" s="250">
        <v>10</v>
      </c>
      <c r="B44" s="251" t="s">
        <v>160</v>
      </c>
      <c r="C44" s="260" t="s">
        <v>161</v>
      </c>
      <c r="D44" s="252" t="s">
        <v>162</v>
      </c>
      <c r="E44" s="253">
        <v>29.2</v>
      </c>
      <c r="F44" s="254"/>
      <c r="G44" s="255">
        <f>ROUND(E44*F44,2)</f>
        <v>0</v>
      </c>
      <c r="H44" s="232"/>
      <c r="I44" s="231">
        <f>ROUND(E44*H44,2)</f>
        <v>0</v>
      </c>
      <c r="J44" s="232"/>
      <c r="K44" s="231">
        <f>ROUND(E44*J44,2)</f>
        <v>0</v>
      </c>
      <c r="L44" s="231">
        <v>21</v>
      </c>
      <c r="M44" s="231">
        <f>G44*(1+L44/100)</f>
        <v>0</v>
      </c>
      <c r="N44" s="231">
        <v>0</v>
      </c>
      <c r="O44" s="231">
        <f>ROUND(E44*N44,2)</f>
        <v>0</v>
      </c>
      <c r="P44" s="231">
        <v>4.0000000000000002E-4</v>
      </c>
      <c r="Q44" s="231">
        <f>ROUND(E44*P44,2)</f>
        <v>0.01</v>
      </c>
      <c r="R44" s="231"/>
      <c r="S44" s="231" t="s">
        <v>118</v>
      </c>
      <c r="T44" s="231" t="s">
        <v>118</v>
      </c>
      <c r="U44" s="231">
        <v>7.0000000000000007E-2</v>
      </c>
      <c r="V44" s="231">
        <f>ROUND(E44*U44,2)</f>
        <v>2.04</v>
      </c>
      <c r="W44" s="231"/>
      <c r="X44" s="231" t="s">
        <v>119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120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44">
        <v>11</v>
      </c>
      <c r="B45" s="245" t="s">
        <v>163</v>
      </c>
      <c r="C45" s="258" t="s">
        <v>164</v>
      </c>
      <c r="D45" s="246" t="s">
        <v>162</v>
      </c>
      <c r="E45" s="247">
        <v>105</v>
      </c>
      <c r="F45" s="248"/>
      <c r="G45" s="249">
        <f>ROUND(E45*F45,2)</f>
        <v>0</v>
      </c>
      <c r="H45" s="232"/>
      <c r="I45" s="231">
        <f>ROUND(E45*H45,2)</f>
        <v>0</v>
      </c>
      <c r="J45" s="232"/>
      <c r="K45" s="231">
        <f>ROUND(E45*J45,2)</f>
        <v>0</v>
      </c>
      <c r="L45" s="231">
        <v>21</v>
      </c>
      <c r="M45" s="231">
        <f>G45*(1+L45/100)</f>
        <v>0</v>
      </c>
      <c r="N45" s="231">
        <v>4.8999999999999998E-4</v>
      </c>
      <c r="O45" s="231">
        <f>ROUND(E45*N45,2)</f>
        <v>0.05</v>
      </c>
      <c r="P45" s="231">
        <v>2E-3</v>
      </c>
      <c r="Q45" s="231">
        <f>ROUND(E45*P45,2)</f>
        <v>0.21</v>
      </c>
      <c r="R45" s="231"/>
      <c r="S45" s="231" t="s">
        <v>118</v>
      </c>
      <c r="T45" s="231" t="s">
        <v>118</v>
      </c>
      <c r="U45" s="231">
        <v>0.12</v>
      </c>
      <c r="V45" s="231">
        <f>ROUND(E45*U45,2)</f>
        <v>12.6</v>
      </c>
      <c r="W45" s="231"/>
      <c r="X45" s="231" t="s">
        <v>119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120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29"/>
      <c r="B46" s="230"/>
      <c r="C46" s="259" t="s">
        <v>165</v>
      </c>
      <c r="D46" s="233"/>
      <c r="E46" s="234">
        <v>50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12"/>
      <c r="Z46" s="212"/>
      <c r="AA46" s="212"/>
      <c r="AB46" s="212"/>
      <c r="AC46" s="212"/>
      <c r="AD46" s="212"/>
      <c r="AE46" s="212"/>
      <c r="AF46" s="212"/>
      <c r="AG46" s="212" t="s">
        <v>122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29"/>
      <c r="B47" s="230"/>
      <c r="C47" s="259" t="s">
        <v>166</v>
      </c>
      <c r="D47" s="233"/>
      <c r="E47" s="234">
        <v>30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12"/>
      <c r="Z47" s="212"/>
      <c r="AA47" s="212"/>
      <c r="AB47" s="212"/>
      <c r="AC47" s="212"/>
      <c r="AD47" s="212"/>
      <c r="AE47" s="212"/>
      <c r="AF47" s="212"/>
      <c r="AG47" s="212" t="s">
        <v>122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29"/>
      <c r="B48" s="230"/>
      <c r="C48" s="259" t="s">
        <v>167</v>
      </c>
      <c r="D48" s="233"/>
      <c r="E48" s="234">
        <v>25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12"/>
      <c r="Z48" s="212"/>
      <c r="AA48" s="212"/>
      <c r="AB48" s="212"/>
      <c r="AC48" s="212"/>
      <c r="AD48" s="212"/>
      <c r="AE48" s="212"/>
      <c r="AF48" s="212"/>
      <c r="AG48" s="212" t="s">
        <v>122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44">
        <v>12</v>
      </c>
      <c r="B49" s="245" t="s">
        <v>168</v>
      </c>
      <c r="C49" s="258" t="s">
        <v>169</v>
      </c>
      <c r="D49" s="246" t="s">
        <v>162</v>
      </c>
      <c r="E49" s="247">
        <v>52.8</v>
      </c>
      <c r="F49" s="248"/>
      <c r="G49" s="249">
        <f>ROUND(E49*F49,2)</f>
        <v>0</v>
      </c>
      <c r="H49" s="232"/>
      <c r="I49" s="231">
        <f>ROUND(E49*H49,2)</f>
        <v>0</v>
      </c>
      <c r="J49" s="232"/>
      <c r="K49" s="231">
        <f>ROUND(E49*J49,2)</f>
        <v>0</v>
      </c>
      <c r="L49" s="231">
        <v>21</v>
      </c>
      <c r="M49" s="231">
        <f>G49*(1+L49/100)</f>
        <v>0</v>
      </c>
      <c r="N49" s="231">
        <v>0</v>
      </c>
      <c r="O49" s="231">
        <f>ROUND(E49*N49,2)</f>
        <v>0</v>
      </c>
      <c r="P49" s="231">
        <v>5.0000000000000001E-4</v>
      </c>
      <c r="Q49" s="231">
        <f>ROUND(E49*P49,2)</f>
        <v>0.03</v>
      </c>
      <c r="R49" s="231"/>
      <c r="S49" s="231" t="s">
        <v>118</v>
      </c>
      <c r="T49" s="231" t="s">
        <v>118</v>
      </c>
      <c r="U49" s="231">
        <v>0.08</v>
      </c>
      <c r="V49" s="231">
        <f>ROUND(E49*U49,2)</f>
        <v>4.22</v>
      </c>
      <c r="W49" s="231"/>
      <c r="X49" s="231" t="s">
        <v>119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120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29"/>
      <c r="B50" s="230"/>
      <c r="C50" s="259" t="s">
        <v>170</v>
      </c>
      <c r="D50" s="233"/>
      <c r="E50" s="234">
        <v>52.8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12"/>
      <c r="Z50" s="212"/>
      <c r="AA50" s="212"/>
      <c r="AB50" s="212"/>
      <c r="AC50" s="212"/>
      <c r="AD50" s="212"/>
      <c r="AE50" s="212"/>
      <c r="AF50" s="212"/>
      <c r="AG50" s="212" t="s">
        <v>122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44">
        <v>13</v>
      </c>
      <c r="B51" s="245" t="s">
        <v>171</v>
      </c>
      <c r="C51" s="258" t="s">
        <v>172</v>
      </c>
      <c r="D51" s="246" t="s">
        <v>162</v>
      </c>
      <c r="E51" s="247">
        <v>52.8</v>
      </c>
      <c r="F51" s="248"/>
      <c r="G51" s="249">
        <f>ROUND(E51*F51,2)</f>
        <v>0</v>
      </c>
      <c r="H51" s="232"/>
      <c r="I51" s="231">
        <f>ROUND(E51*H51,2)</f>
        <v>0</v>
      </c>
      <c r="J51" s="232"/>
      <c r="K51" s="231">
        <f>ROUND(E51*J51,2)</f>
        <v>0</v>
      </c>
      <c r="L51" s="231">
        <v>21</v>
      </c>
      <c r="M51" s="231">
        <f>G51*(1+L51/100)</f>
        <v>0</v>
      </c>
      <c r="N51" s="231">
        <v>0</v>
      </c>
      <c r="O51" s="231">
        <f>ROUND(E51*N51,2)</f>
        <v>0</v>
      </c>
      <c r="P51" s="231">
        <v>2.9999999999999997E-4</v>
      </c>
      <c r="Q51" s="231">
        <f>ROUND(E51*P51,2)</f>
        <v>0.02</v>
      </c>
      <c r="R51" s="231"/>
      <c r="S51" s="231" t="s">
        <v>118</v>
      </c>
      <c r="T51" s="231" t="s">
        <v>118</v>
      </c>
      <c r="U51" s="231">
        <v>0.04</v>
      </c>
      <c r="V51" s="231">
        <f>ROUND(E51*U51,2)</f>
        <v>2.11</v>
      </c>
      <c r="W51" s="231"/>
      <c r="X51" s="231" t="s">
        <v>119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120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29"/>
      <c r="B52" s="230"/>
      <c r="C52" s="259" t="s">
        <v>170</v>
      </c>
      <c r="D52" s="233"/>
      <c r="E52" s="234">
        <v>52.8</v>
      </c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12"/>
      <c r="Z52" s="212"/>
      <c r="AA52" s="212"/>
      <c r="AB52" s="212"/>
      <c r="AC52" s="212"/>
      <c r="AD52" s="212"/>
      <c r="AE52" s="212"/>
      <c r="AF52" s="212"/>
      <c r="AG52" s="212" t="s">
        <v>122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50">
        <v>14</v>
      </c>
      <c r="B53" s="251" t="s">
        <v>173</v>
      </c>
      <c r="C53" s="260" t="s">
        <v>174</v>
      </c>
      <c r="D53" s="252" t="s">
        <v>117</v>
      </c>
      <c r="E53" s="253">
        <v>67.784000000000006</v>
      </c>
      <c r="F53" s="254"/>
      <c r="G53" s="255">
        <f>ROUND(E53*F53,2)</f>
        <v>0</v>
      </c>
      <c r="H53" s="232"/>
      <c r="I53" s="231">
        <f>ROUND(E53*H53,2)</f>
        <v>0</v>
      </c>
      <c r="J53" s="232"/>
      <c r="K53" s="231">
        <f>ROUND(E53*J53,2)</f>
        <v>0</v>
      </c>
      <c r="L53" s="231">
        <v>21</v>
      </c>
      <c r="M53" s="231">
        <f>G53*(1+L53/100)</f>
        <v>0</v>
      </c>
      <c r="N53" s="231">
        <v>0</v>
      </c>
      <c r="O53" s="231">
        <f>ROUND(E53*N53,2)</f>
        <v>0</v>
      </c>
      <c r="P53" s="231">
        <v>1E-3</v>
      </c>
      <c r="Q53" s="231">
        <f>ROUND(E53*P53,2)</f>
        <v>7.0000000000000007E-2</v>
      </c>
      <c r="R53" s="231"/>
      <c r="S53" s="231" t="s">
        <v>139</v>
      </c>
      <c r="T53" s="231" t="s">
        <v>140</v>
      </c>
      <c r="U53" s="231">
        <v>0.15</v>
      </c>
      <c r="V53" s="231">
        <f>ROUND(E53*U53,2)</f>
        <v>10.17</v>
      </c>
      <c r="W53" s="231"/>
      <c r="X53" s="231" t="s">
        <v>119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120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44">
        <v>15</v>
      </c>
      <c r="B54" s="245" t="s">
        <v>175</v>
      </c>
      <c r="C54" s="258" t="s">
        <v>176</v>
      </c>
      <c r="D54" s="246" t="s">
        <v>117</v>
      </c>
      <c r="E54" s="247">
        <v>39.520000000000003</v>
      </c>
      <c r="F54" s="248"/>
      <c r="G54" s="249">
        <f>ROUND(E54*F54,2)</f>
        <v>0</v>
      </c>
      <c r="H54" s="232"/>
      <c r="I54" s="231">
        <f>ROUND(E54*H54,2)</f>
        <v>0</v>
      </c>
      <c r="J54" s="232"/>
      <c r="K54" s="231">
        <f>ROUND(E54*J54,2)</f>
        <v>0</v>
      </c>
      <c r="L54" s="231">
        <v>21</v>
      </c>
      <c r="M54" s="231">
        <f>G54*(1+L54/100)</f>
        <v>0</v>
      </c>
      <c r="N54" s="231">
        <v>0</v>
      </c>
      <c r="O54" s="231">
        <f>ROUND(E54*N54,2)</f>
        <v>0</v>
      </c>
      <c r="P54" s="231">
        <v>3.0000000000000001E-3</v>
      </c>
      <c r="Q54" s="231">
        <f>ROUND(E54*P54,2)</f>
        <v>0.12</v>
      </c>
      <c r="R54" s="231"/>
      <c r="S54" s="231" t="s">
        <v>118</v>
      </c>
      <c r="T54" s="231" t="s">
        <v>118</v>
      </c>
      <c r="U54" s="231">
        <v>0.128</v>
      </c>
      <c r="V54" s="231">
        <f>ROUND(E54*U54,2)</f>
        <v>5.0599999999999996</v>
      </c>
      <c r="W54" s="231"/>
      <c r="X54" s="231" t="s">
        <v>119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120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29"/>
      <c r="B55" s="230"/>
      <c r="C55" s="259" t="s">
        <v>148</v>
      </c>
      <c r="D55" s="233"/>
      <c r="E55" s="234">
        <v>16.760000000000002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12"/>
      <c r="Z55" s="212"/>
      <c r="AA55" s="212"/>
      <c r="AB55" s="212"/>
      <c r="AC55" s="212"/>
      <c r="AD55" s="212"/>
      <c r="AE55" s="212"/>
      <c r="AF55" s="212"/>
      <c r="AG55" s="212" t="s">
        <v>122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29"/>
      <c r="B56" s="230"/>
      <c r="C56" s="259" t="s">
        <v>149</v>
      </c>
      <c r="D56" s="233"/>
      <c r="E56" s="234">
        <v>16.760000000000002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12"/>
      <c r="Z56" s="212"/>
      <c r="AA56" s="212"/>
      <c r="AB56" s="212"/>
      <c r="AC56" s="212"/>
      <c r="AD56" s="212"/>
      <c r="AE56" s="212"/>
      <c r="AF56" s="212"/>
      <c r="AG56" s="212" t="s">
        <v>122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29"/>
      <c r="B57" s="230"/>
      <c r="C57" s="259" t="s">
        <v>150</v>
      </c>
      <c r="D57" s="233"/>
      <c r="E57" s="234">
        <v>6</v>
      </c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12"/>
      <c r="Z57" s="212"/>
      <c r="AA57" s="212"/>
      <c r="AB57" s="212"/>
      <c r="AC57" s="212"/>
      <c r="AD57" s="212"/>
      <c r="AE57" s="212"/>
      <c r="AF57" s="212"/>
      <c r="AG57" s="212" t="s">
        <v>122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x14ac:dyDescent="0.2">
      <c r="A58" s="238" t="s">
        <v>113</v>
      </c>
      <c r="B58" s="239" t="s">
        <v>75</v>
      </c>
      <c r="C58" s="257" t="s">
        <v>76</v>
      </c>
      <c r="D58" s="240"/>
      <c r="E58" s="241"/>
      <c r="F58" s="242"/>
      <c r="G58" s="243">
        <f>SUMIF(AG59:AG59,"&lt;&gt;NOR",G59:G59)</f>
        <v>0</v>
      </c>
      <c r="H58" s="237"/>
      <c r="I58" s="237">
        <f>SUM(I59:I59)</f>
        <v>0</v>
      </c>
      <c r="J58" s="237"/>
      <c r="K58" s="237">
        <f>SUM(K59:K59)</f>
        <v>0</v>
      </c>
      <c r="L58" s="237"/>
      <c r="M58" s="237">
        <f>SUM(M59:M59)</f>
        <v>0</v>
      </c>
      <c r="N58" s="237"/>
      <c r="O58" s="237">
        <f>SUM(O59:O59)</f>
        <v>0</v>
      </c>
      <c r="P58" s="237"/>
      <c r="Q58" s="237">
        <f>SUM(Q59:Q59)</f>
        <v>0</v>
      </c>
      <c r="R58" s="237"/>
      <c r="S58" s="237"/>
      <c r="T58" s="237"/>
      <c r="U58" s="237"/>
      <c r="V58" s="237">
        <f>SUM(V59:V59)</f>
        <v>11.53</v>
      </c>
      <c r="W58" s="237"/>
      <c r="X58" s="237"/>
      <c r="AG58" t="s">
        <v>114</v>
      </c>
    </row>
    <row r="59" spans="1:60" ht="22.5" outlineLevel="1" x14ac:dyDescent="0.2">
      <c r="A59" s="250">
        <v>16</v>
      </c>
      <c r="B59" s="251" t="s">
        <v>177</v>
      </c>
      <c r="C59" s="260" t="s">
        <v>178</v>
      </c>
      <c r="D59" s="252" t="s">
        <v>179</v>
      </c>
      <c r="E59" s="253">
        <v>3.6613000000000002</v>
      </c>
      <c r="F59" s="254"/>
      <c r="G59" s="255">
        <f>ROUND(E59*F59,2)</f>
        <v>0</v>
      </c>
      <c r="H59" s="232"/>
      <c r="I59" s="231">
        <f>ROUND(E59*H59,2)</f>
        <v>0</v>
      </c>
      <c r="J59" s="232"/>
      <c r="K59" s="231">
        <f>ROUND(E59*J59,2)</f>
        <v>0</v>
      </c>
      <c r="L59" s="231">
        <v>21</v>
      </c>
      <c r="M59" s="231">
        <f>G59*(1+L59/100)</f>
        <v>0</v>
      </c>
      <c r="N59" s="231">
        <v>0</v>
      </c>
      <c r="O59" s="231">
        <f>ROUND(E59*N59,2)</f>
        <v>0</v>
      </c>
      <c r="P59" s="231">
        <v>0</v>
      </c>
      <c r="Q59" s="231">
        <f>ROUND(E59*P59,2)</f>
        <v>0</v>
      </c>
      <c r="R59" s="231"/>
      <c r="S59" s="231" t="s">
        <v>118</v>
      </c>
      <c r="T59" s="231" t="s">
        <v>118</v>
      </c>
      <c r="U59" s="231">
        <v>3.15</v>
      </c>
      <c r="V59" s="231">
        <f>ROUND(E59*U59,2)</f>
        <v>11.53</v>
      </c>
      <c r="W59" s="231"/>
      <c r="X59" s="231" t="s">
        <v>180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181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x14ac:dyDescent="0.2">
      <c r="A60" s="238" t="s">
        <v>113</v>
      </c>
      <c r="B60" s="239" t="s">
        <v>77</v>
      </c>
      <c r="C60" s="257" t="s">
        <v>78</v>
      </c>
      <c r="D60" s="240"/>
      <c r="E60" s="241"/>
      <c r="F60" s="242"/>
      <c r="G60" s="243">
        <f>SUMIF(AG61:AG88,"&lt;&gt;NOR",G61:G88)</f>
        <v>0</v>
      </c>
      <c r="H60" s="237"/>
      <c r="I60" s="237">
        <f>SUM(I61:I88)</f>
        <v>0</v>
      </c>
      <c r="J60" s="237"/>
      <c r="K60" s="237">
        <f>SUM(K61:K88)</f>
        <v>0</v>
      </c>
      <c r="L60" s="237"/>
      <c r="M60" s="237">
        <f>SUM(M61:M88)</f>
        <v>0</v>
      </c>
      <c r="N60" s="237"/>
      <c r="O60" s="237">
        <f>SUM(O61:O88)</f>
        <v>1.86</v>
      </c>
      <c r="P60" s="237"/>
      <c r="Q60" s="237">
        <f>SUM(Q61:Q88)</f>
        <v>0</v>
      </c>
      <c r="R60" s="237"/>
      <c r="S60" s="237"/>
      <c r="T60" s="237"/>
      <c r="U60" s="237"/>
      <c r="V60" s="237">
        <f>SUM(V61:V88)</f>
        <v>97.759999999999991</v>
      </c>
      <c r="W60" s="237"/>
      <c r="X60" s="237"/>
      <c r="AG60" t="s">
        <v>114</v>
      </c>
    </row>
    <row r="61" spans="1:60" ht="22.5" outlineLevel="1" x14ac:dyDescent="0.2">
      <c r="A61" s="250">
        <v>17</v>
      </c>
      <c r="B61" s="251" t="s">
        <v>182</v>
      </c>
      <c r="C61" s="260" t="s">
        <v>183</v>
      </c>
      <c r="D61" s="252" t="s">
        <v>117</v>
      </c>
      <c r="E61" s="253">
        <v>67.784000000000006</v>
      </c>
      <c r="F61" s="254"/>
      <c r="G61" s="255">
        <f>ROUND(E61*F61,2)</f>
        <v>0</v>
      </c>
      <c r="H61" s="232"/>
      <c r="I61" s="231">
        <f>ROUND(E61*H61,2)</f>
        <v>0</v>
      </c>
      <c r="J61" s="232"/>
      <c r="K61" s="231">
        <f>ROUND(E61*J61,2)</f>
        <v>0</v>
      </c>
      <c r="L61" s="231">
        <v>21</v>
      </c>
      <c r="M61" s="231">
        <f>G61*(1+L61/100)</f>
        <v>0</v>
      </c>
      <c r="N61" s="231">
        <v>0</v>
      </c>
      <c r="O61" s="231">
        <f>ROUND(E61*N61,2)</f>
        <v>0</v>
      </c>
      <c r="P61" s="231">
        <v>0</v>
      </c>
      <c r="Q61" s="231">
        <f>ROUND(E61*P61,2)</f>
        <v>0</v>
      </c>
      <c r="R61" s="231"/>
      <c r="S61" s="231" t="s">
        <v>118</v>
      </c>
      <c r="T61" s="231" t="s">
        <v>118</v>
      </c>
      <c r="U61" s="231">
        <v>1.6E-2</v>
      </c>
      <c r="V61" s="231">
        <f>ROUND(E61*U61,2)</f>
        <v>1.08</v>
      </c>
      <c r="W61" s="231"/>
      <c r="X61" s="231" t="s">
        <v>119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120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44">
        <v>18</v>
      </c>
      <c r="B62" s="245" t="s">
        <v>184</v>
      </c>
      <c r="C62" s="258" t="s">
        <v>185</v>
      </c>
      <c r="D62" s="246" t="s">
        <v>117</v>
      </c>
      <c r="E62" s="247">
        <v>67.784000000000006</v>
      </c>
      <c r="F62" s="248"/>
      <c r="G62" s="249">
        <f>ROUND(E62*F62,2)</f>
        <v>0</v>
      </c>
      <c r="H62" s="232"/>
      <c r="I62" s="231">
        <f>ROUND(E62*H62,2)</f>
        <v>0</v>
      </c>
      <c r="J62" s="232"/>
      <c r="K62" s="231">
        <f>ROUND(E62*J62,2)</f>
        <v>0</v>
      </c>
      <c r="L62" s="231">
        <v>21</v>
      </c>
      <c r="M62" s="231">
        <f>G62*(1+L62/100)</f>
        <v>0</v>
      </c>
      <c r="N62" s="231">
        <v>2.1000000000000001E-4</v>
      </c>
      <c r="O62" s="231">
        <f>ROUND(E62*N62,2)</f>
        <v>0.01</v>
      </c>
      <c r="P62" s="231">
        <v>0</v>
      </c>
      <c r="Q62" s="231">
        <f>ROUND(E62*P62,2)</f>
        <v>0</v>
      </c>
      <c r="R62" s="231"/>
      <c r="S62" s="231" t="s">
        <v>118</v>
      </c>
      <c r="T62" s="231" t="s">
        <v>118</v>
      </c>
      <c r="U62" s="231">
        <v>0.05</v>
      </c>
      <c r="V62" s="231">
        <f>ROUND(E62*U62,2)</f>
        <v>3.39</v>
      </c>
      <c r="W62" s="231"/>
      <c r="X62" s="231" t="s">
        <v>119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120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29"/>
      <c r="B63" s="230"/>
      <c r="C63" s="259" t="s">
        <v>186</v>
      </c>
      <c r="D63" s="233"/>
      <c r="E63" s="234">
        <v>15.84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12"/>
      <c r="Z63" s="212"/>
      <c r="AA63" s="212"/>
      <c r="AB63" s="212"/>
      <c r="AC63" s="212"/>
      <c r="AD63" s="212"/>
      <c r="AE63" s="212"/>
      <c r="AF63" s="212"/>
      <c r="AG63" s="212" t="s">
        <v>122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29"/>
      <c r="B64" s="230"/>
      <c r="C64" s="259" t="s">
        <v>187</v>
      </c>
      <c r="D64" s="233"/>
      <c r="E64" s="234">
        <v>9.5039999999999996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12"/>
      <c r="Z64" s="212"/>
      <c r="AA64" s="212"/>
      <c r="AB64" s="212"/>
      <c r="AC64" s="212"/>
      <c r="AD64" s="212"/>
      <c r="AE64" s="212"/>
      <c r="AF64" s="212"/>
      <c r="AG64" s="212" t="s">
        <v>122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29"/>
      <c r="B65" s="230"/>
      <c r="C65" s="259" t="s">
        <v>188</v>
      </c>
      <c r="D65" s="233"/>
      <c r="E65" s="234">
        <v>2.92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12"/>
      <c r="Z65" s="212"/>
      <c r="AA65" s="212"/>
      <c r="AB65" s="212"/>
      <c r="AC65" s="212"/>
      <c r="AD65" s="212"/>
      <c r="AE65" s="212"/>
      <c r="AF65" s="212"/>
      <c r="AG65" s="212" t="s">
        <v>122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29"/>
      <c r="B66" s="230"/>
      <c r="C66" s="259" t="s">
        <v>189</v>
      </c>
      <c r="D66" s="233"/>
      <c r="E66" s="234">
        <v>39.520000000000003</v>
      </c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12"/>
      <c r="Z66" s="212"/>
      <c r="AA66" s="212"/>
      <c r="AB66" s="212"/>
      <c r="AC66" s="212"/>
      <c r="AD66" s="212"/>
      <c r="AE66" s="212"/>
      <c r="AF66" s="212"/>
      <c r="AG66" s="212" t="s">
        <v>122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44">
        <v>19</v>
      </c>
      <c r="B67" s="245" t="s">
        <v>190</v>
      </c>
      <c r="C67" s="258" t="s">
        <v>191</v>
      </c>
      <c r="D67" s="246" t="s">
        <v>162</v>
      </c>
      <c r="E67" s="247">
        <v>52.8</v>
      </c>
      <c r="F67" s="248"/>
      <c r="G67" s="249">
        <f>ROUND(E67*F67,2)</f>
        <v>0</v>
      </c>
      <c r="H67" s="232"/>
      <c r="I67" s="231">
        <f>ROUND(E67*H67,2)</f>
        <v>0</v>
      </c>
      <c r="J67" s="232"/>
      <c r="K67" s="231">
        <f>ROUND(E67*J67,2)</f>
        <v>0</v>
      </c>
      <c r="L67" s="231">
        <v>21</v>
      </c>
      <c r="M67" s="231">
        <f>G67*(1+L67/100)</f>
        <v>0</v>
      </c>
      <c r="N67" s="231">
        <v>2.4399999999999999E-3</v>
      </c>
      <c r="O67" s="231">
        <f>ROUND(E67*N67,2)</f>
        <v>0.13</v>
      </c>
      <c r="P67" s="231">
        <v>0</v>
      </c>
      <c r="Q67" s="231">
        <f>ROUND(E67*P67,2)</f>
        <v>0</v>
      </c>
      <c r="R67" s="231"/>
      <c r="S67" s="231" t="s">
        <v>118</v>
      </c>
      <c r="T67" s="231" t="s">
        <v>118</v>
      </c>
      <c r="U67" s="231">
        <v>0.45600000000000002</v>
      </c>
      <c r="V67" s="231">
        <f>ROUND(E67*U67,2)</f>
        <v>24.08</v>
      </c>
      <c r="W67" s="231"/>
      <c r="X67" s="231" t="s">
        <v>119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120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29"/>
      <c r="B68" s="230"/>
      <c r="C68" s="259" t="s">
        <v>170</v>
      </c>
      <c r="D68" s="233"/>
      <c r="E68" s="234">
        <v>52.8</v>
      </c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12"/>
      <c r="Z68" s="212"/>
      <c r="AA68" s="212"/>
      <c r="AB68" s="212"/>
      <c r="AC68" s="212"/>
      <c r="AD68" s="212"/>
      <c r="AE68" s="212"/>
      <c r="AF68" s="212"/>
      <c r="AG68" s="212" t="s">
        <v>122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50">
        <v>20</v>
      </c>
      <c r="B69" s="251" t="s">
        <v>192</v>
      </c>
      <c r="C69" s="260" t="s">
        <v>193</v>
      </c>
      <c r="D69" s="252" t="s">
        <v>162</v>
      </c>
      <c r="E69" s="253">
        <v>52.8</v>
      </c>
      <c r="F69" s="254"/>
      <c r="G69" s="255">
        <f>ROUND(E69*F69,2)</f>
        <v>0</v>
      </c>
      <c r="H69" s="232"/>
      <c r="I69" s="231">
        <f>ROUND(E69*H69,2)</f>
        <v>0</v>
      </c>
      <c r="J69" s="232"/>
      <c r="K69" s="231">
        <f>ROUND(E69*J69,2)</f>
        <v>0</v>
      </c>
      <c r="L69" s="231">
        <v>21</v>
      </c>
      <c r="M69" s="231">
        <f>G69*(1+L69/100)</f>
        <v>0</v>
      </c>
      <c r="N69" s="231">
        <v>2.0200000000000001E-3</v>
      </c>
      <c r="O69" s="231">
        <f>ROUND(E69*N69,2)</f>
        <v>0.11</v>
      </c>
      <c r="P69" s="231">
        <v>0</v>
      </c>
      <c r="Q69" s="231">
        <f>ROUND(E69*P69,2)</f>
        <v>0</v>
      </c>
      <c r="R69" s="231"/>
      <c r="S69" s="231" t="s">
        <v>118</v>
      </c>
      <c r="T69" s="231" t="s">
        <v>118</v>
      </c>
      <c r="U69" s="231">
        <v>0.23</v>
      </c>
      <c r="V69" s="231">
        <f>ROUND(E69*U69,2)</f>
        <v>12.14</v>
      </c>
      <c r="W69" s="231"/>
      <c r="X69" s="231" t="s">
        <v>119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120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44">
        <v>21</v>
      </c>
      <c r="B70" s="245" t="s">
        <v>194</v>
      </c>
      <c r="C70" s="258" t="s">
        <v>195</v>
      </c>
      <c r="D70" s="246" t="s">
        <v>162</v>
      </c>
      <c r="E70" s="247">
        <v>29.2</v>
      </c>
      <c r="F70" s="248"/>
      <c r="G70" s="249">
        <f>ROUND(E70*F70,2)</f>
        <v>0</v>
      </c>
      <c r="H70" s="232"/>
      <c r="I70" s="231">
        <f>ROUND(E70*H70,2)</f>
        <v>0</v>
      </c>
      <c r="J70" s="232"/>
      <c r="K70" s="231">
        <f>ROUND(E70*J70,2)</f>
        <v>0</v>
      </c>
      <c r="L70" s="231">
        <v>21</v>
      </c>
      <c r="M70" s="231">
        <f>G70*(1+L70/100)</f>
        <v>0</v>
      </c>
      <c r="N70" s="231">
        <v>3.2000000000000003E-4</v>
      </c>
      <c r="O70" s="231">
        <f>ROUND(E70*N70,2)</f>
        <v>0.01</v>
      </c>
      <c r="P70" s="231">
        <v>0</v>
      </c>
      <c r="Q70" s="231">
        <f>ROUND(E70*P70,2)</f>
        <v>0</v>
      </c>
      <c r="R70" s="231"/>
      <c r="S70" s="231" t="s">
        <v>118</v>
      </c>
      <c r="T70" s="231" t="s">
        <v>118</v>
      </c>
      <c r="U70" s="231">
        <v>0.23599999999999999</v>
      </c>
      <c r="V70" s="231">
        <f>ROUND(E70*U70,2)</f>
        <v>6.89</v>
      </c>
      <c r="W70" s="231"/>
      <c r="X70" s="231" t="s">
        <v>119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120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29"/>
      <c r="B71" s="230"/>
      <c r="C71" s="259" t="s">
        <v>196</v>
      </c>
      <c r="D71" s="233"/>
      <c r="E71" s="234">
        <v>29.2</v>
      </c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12"/>
      <c r="Z71" s="212"/>
      <c r="AA71" s="212"/>
      <c r="AB71" s="212"/>
      <c r="AC71" s="212"/>
      <c r="AD71" s="212"/>
      <c r="AE71" s="212"/>
      <c r="AF71" s="212"/>
      <c r="AG71" s="212" t="s">
        <v>122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0">
        <v>22</v>
      </c>
      <c r="B72" s="251" t="s">
        <v>197</v>
      </c>
      <c r="C72" s="260" t="s">
        <v>198</v>
      </c>
      <c r="D72" s="252" t="s">
        <v>162</v>
      </c>
      <c r="E72" s="253">
        <v>29.2</v>
      </c>
      <c r="F72" s="254"/>
      <c r="G72" s="255">
        <f>ROUND(E72*F72,2)</f>
        <v>0</v>
      </c>
      <c r="H72" s="232"/>
      <c r="I72" s="231">
        <f>ROUND(E72*H72,2)</f>
        <v>0</v>
      </c>
      <c r="J72" s="232"/>
      <c r="K72" s="231">
        <f>ROUND(E72*J72,2)</f>
        <v>0</v>
      </c>
      <c r="L72" s="231">
        <v>21</v>
      </c>
      <c r="M72" s="231">
        <f>G72*(1+L72/100)</f>
        <v>0</v>
      </c>
      <c r="N72" s="231">
        <v>0</v>
      </c>
      <c r="O72" s="231">
        <f>ROUND(E72*N72,2)</f>
        <v>0</v>
      </c>
      <c r="P72" s="231">
        <v>0</v>
      </c>
      <c r="Q72" s="231">
        <f>ROUND(E72*P72,2)</f>
        <v>0</v>
      </c>
      <c r="R72" s="231"/>
      <c r="S72" s="231" t="s">
        <v>118</v>
      </c>
      <c r="T72" s="231" t="s">
        <v>118</v>
      </c>
      <c r="U72" s="231">
        <v>0.154</v>
      </c>
      <c r="V72" s="231">
        <f>ROUND(E72*U72,2)</f>
        <v>4.5</v>
      </c>
      <c r="W72" s="231"/>
      <c r="X72" s="231" t="s">
        <v>119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120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50">
        <v>23</v>
      </c>
      <c r="B73" s="251" t="s">
        <v>199</v>
      </c>
      <c r="C73" s="260" t="s">
        <v>200</v>
      </c>
      <c r="D73" s="252" t="s">
        <v>117</v>
      </c>
      <c r="E73" s="253">
        <v>67.784000000000006</v>
      </c>
      <c r="F73" s="254"/>
      <c r="G73" s="255">
        <f>ROUND(E73*F73,2)</f>
        <v>0</v>
      </c>
      <c r="H73" s="232"/>
      <c r="I73" s="231">
        <f>ROUND(E73*H73,2)</f>
        <v>0</v>
      </c>
      <c r="J73" s="232"/>
      <c r="K73" s="231">
        <f>ROUND(E73*J73,2)</f>
        <v>0</v>
      </c>
      <c r="L73" s="231">
        <v>21</v>
      </c>
      <c r="M73" s="231">
        <f>G73*(1+L73/100)</f>
        <v>0</v>
      </c>
      <c r="N73" s="231">
        <v>0</v>
      </c>
      <c r="O73" s="231">
        <f>ROUND(E73*N73,2)</f>
        <v>0</v>
      </c>
      <c r="P73" s="231">
        <v>0</v>
      </c>
      <c r="Q73" s="231">
        <f>ROUND(E73*P73,2)</f>
        <v>0</v>
      </c>
      <c r="R73" s="231"/>
      <c r="S73" s="231" t="s">
        <v>118</v>
      </c>
      <c r="T73" s="231" t="s">
        <v>118</v>
      </c>
      <c r="U73" s="231">
        <v>0.03</v>
      </c>
      <c r="V73" s="231">
        <f>ROUND(E73*U73,2)</f>
        <v>2.0299999999999998</v>
      </c>
      <c r="W73" s="231"/>
      <c r="X73" s="231" t="s">
        <v>119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120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50">
        <v>24</v>
      </c>
      <c r="B74" s="251" t="s">
        <v>201</v>
      </c>
      <c r="C74" s="260" t="s">
        <v>202</v>
      </c>
      <c r="D74" s="252" t="s">
        <v>117</v>
      </c>
      <c r="E74" s="253">
        <v>67.784000000000006</v>
      </c>
      <c r="F74" s="254"/>
      <c r="G74" s="255">
        <f>ROUND(E74*F74,2)</f>
        <v>0</v>
      </c>
      <c r="H74" s="232"/>
      <c r="I74" s="231">
        <f>ROUND(E74*H74,2)</f>
        <v>0</v>
      </c>
      <c r="J74" s="232"/>
      <c r="K74" s="231">
        <f>ROUND(E74*J74,2)</f>
        <v>0</v>
      </c>
      <c r="L74" s="231">
        <v>21</v>
      </c>
      <c r="M74" s="231">
        <f>G74*(1+L74/100)</f>
        <v>0</v>
      </c>
      <c r="N74" s="231">
        <v>1.1999999999999999E-3</v>
      </c>
      <c r="O74" s="231">
        <f>ROUND(E74*N74,2)</f>
        <v>0.08</v>
      </c>
      <c r="P74" s="231">
        <v>0</v>
      </c>
      <c r="Q74" s="231">
        <f>ROUND(E74*P74,2)</f>
        <v>0</v>
      </c>
      <c r="R74" s="231"/>
      <c r="S74" s="231" t="s">
        <v>118</v>
      </c>
      <c r="T74" s="231" t="s">
        <v>118</v>
      </c>
      <c r="U74" s="231">
        <v>0</v>
      </c>
      <c r="V74" s="231">
        <f>ROUND(E74*U74,2)</f>
        <v>0</v>
      </c>
      <c r="W74" s="231"/>
      <c r="X74" s="231" t="s">
        <v>119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120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44">
        <v>25</v>
      </c>
      <c r="B75" s="245" t="s">
        <v>203</v>
      </c>
      <c r="C75" s="258" t="s">
        <v>204</v>
      </c>
      <c r="D75" s="246" t="s">
        <v>117</v>
      </c>
      <c r="E75" s="247">
        <v>39.520000000000003</v>
      </c>
      <c r="F75" s="248"/>
      <c r="G75" s="249">
        <f>ROUND(E75*F75,2)</f>
        <v>0</v>
      </c>
      <c r="H75" s="232"/>
      <c r="I75" s="231">
        <f>ROUND(E75*H75,2)</f>
        <v>0</v>
      </c>
      <c r="J75" s="232"/>
      <c r="K75" s="231">
        <f>ROUND(E75*J75,2)</f>
        <v>0</v>
      </c>
      <c r="L75" s="231">
        <v>21</v>
      </c>
      <c r="M75" s="231">
        <f>G75*(1+L75/100)</f>
        <v>0</v>
      </c>
      <c r="N75" s="231">
        <v>5.0400000000000002E-3</v>
      </c>
      <c r="O75" s="231">
        <f>ROUND(E75*N75,2)</f>
        <v>0.2</v>
      </c>
      <c r="P75" s="231">
        <v>0</v>
      </c>
      <c r="Q75" s="231">
        <f>ROUND(E75*P75,2)</f>
        <v>0</v>
      </c>
      <c r="R75" s="231"/>
      <c r="S75" s="231" t="s">
        <v>118</v>
      </c>
      <c r="T75" s="231" t="s">
        <v>118</v>
      </c>
      <c r="U75" s="231">
        <v>0.97799999999999998</v>
      </c>
      <c r="V75" s="231">
        <f>ROUND(E75*U75,2)</f>
        <v>38.65</v>
      </c>
      <c r="W75" s="231"/>
      <c r="X75" s="231" t="s">
        <v>119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120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29"/>
      <c r="B76" s="230"/>
      <c r="C76" s="259" t="s">
        <v>148</v>
      </c>
      <c r="D76" s="233"/>
      <c r="E76" s="234">
        <v>16.760000000000002</v>
      </c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12"/>
      <c r="Z76" s="212"/>
      <c r="AA76" s="212"/>
      <c r="AB76" s="212"/>
      <c r="AC76" s="212"/>
      <c r="AD76" s="212"/>
      <c r="AE76" s="212"/>
      <c r="AF76" s="212"/>
      <c r="AG76" s="212" t="s">
        <v>122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29"/>
      <c r="B77" s="230"/>
      <c r="C77" s="259" t="s">
        <v>149</v>
      </c>
      <c r="D77" s="233"/>
      <c r="E77" s="234">
        <v>16.760000000000002</v>
      </c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12"/>
      <c r="Z77" s="212"/>
      <c r="AA77" s="212"/>
      <c r="AB77" s="212"/>
      <c r="AC77" s="212"/>
      <c r="AD77" s="212"/>
      <c r="AE77" s="212"/>
      <c r="AF77" s="212"/>
      <c r="AG77" s="212" t="s">
        <v>122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29"/>
      <c r="B78" s="230"/>
      <c r="C78" s="259" t="s">
        <v>150</v>
      </c>
      <c r="D78" s="233"/>
      <c r="E78" s="234">
        <v>6</v>
      </c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12"/>
      <c r="Z78" s="212"/>
      <c r="AA78" s="212"/>
      <c r="AB78" s="212"/>
      <c r="AC78" s="212"/>
      <c r="AD78" s="212"/>
      <c r="AE78" s="212"/>
      <c r="AF78" s="212"/>
      <c r="AG78" s="212" t="s">
        <v>122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50">
        <v>26</v>
      </c>
      <c r="B79" s="251" t="s">
        <v>205</v>
      </c>
      <c r="C79" s="260" t="s">
        <v>206</v>
      </c>
      <c r="D79" s="252" t="s">
        <v>162</v>
      </c>
      <c r="E79" s="253">
        <v>29.2</v>
      </c>
      <c r="F79" s="254"/>
      <c r="G79" s="255">
        <f>ROUND(E79*F79,2)</f>
        <v>0</v>
      </c>
      <c r="H79" s="232"/>
      <c r="I79" s="231">
        <f>ROUND(E79*H79,2)</f>
        <v>0</v>
      </c>
      <c r="J79" s="232"/>
      <c r="K79" s="231">
        <f>ROUND(E79*J79,2)</f>
        <v>0</v>
      </c>
      <c r="L79" s="231">
        <v>21</v>
      </c>
      <c r="M79" s="231">
        <f>G79*(1+L79/100)</f>
        <v>0</v>
      </c>
      <c r="N79" s="231">
        <v>4.0000000000000003E-5</v>
      </c>
      <c r="O79" s="231">
        <f>ROUND(E79*N79,2)</f>
        <v>0</v>
      </c>
      <c r="P79" s="231">
        <v>0</v>
      </c>
      <c r="Q79" s="231">
        <f>ROUND(E79*P79,2)</f>
        <v>0</v>
      </c>
      <c r="R79" s="231"/>
      <c r="S79" s="231" t="s">
        <v>118</v>
      </c>
      <c r="T79" s="231" t="s">
        <v>118</v>
      </c>
      <c r="U79" s="231">
        <v>7.0000000000000007E-2</v>
      </c>
      <c r="V79" s="231">
        <f>ROUND(E79*U79,2)</f>
        <v>2.04</v>
      </c>
      <c r="W79" s="231"/>
      <c r="X79" s="231" t="s">
        <v>119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120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44">
        <v>27</v>
      </c>
      <c r="B80" s="245" t="s">
        <v>207</v>
      </c>
      <c r="C80" s="258" t="s">
        <v>208</v>
      </c>
      <c r="D80" s="246" t="s">
        <v>117</v>
      </c>
      <c r="E80" s="247">
        <v>52.463439999999999</v>
      </c>
      <c r="F80" s="248"/>
      <c r="G80" s="249">
        <f>ROUND(E80*F80,2)</f>
        <v>0</v>
      </c>
      <c r="H80" s="232"/>
      <c r="I80" s="231">
        <f>ROUND(E80*H80,2)</f>
        <v>0</v>
      </c>
      <c r="J80" s="232"/>
      <c r="K80" s="231">
        <f>ROUND(E80*J80,2)</f>
        <v>0</v>
      </c>
      <c r="L80" s="231">
        <v>21</v>
      </c>
      <c r="M80" s="231">
        <f>G80*(1+L80/100)</f>
        <v>0</v>
      </c>
      <c r="N80" s="231">
        <v>1.9199999999999998E-2</v>
      </c>
      <c r="O80" s="231">
        <f>ROUND(E80*N80,2)</f>
        <v>1.01</v>
      </c>
      <c r="P80" s="231">
        <v>0</v>
      </c>
      <c r="Q80" s="231">
        <f>ROUND(E80*P80,2)</f>
        <v>0</v>
      </c>
      <c r="R80" s="231" t="s">
        <v>209</v>
      </c>
      <c r="S80" s="231" t="s">
        <v>118</v>
      </c>
      <c r="T80" s="231" t="s">
        <v>118</v>
      </c>
      <c r="U80" s="231">
        <v>0</v>
      </c>
      <c r="V80" s="231">
        <f>ROUND(E80*U80,2)</f>
        <v>0</v>
      </c>
      <c r="W80" s="231"/>
      <c r="X80" s="231" t="s">
        <v>210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211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29"/>
      <c r="B81" s="230"/>
      <c r="C81" s="259" t="s">
        <v>187</v>
      </c>
      <c r="D81" s="233"/>
      <c r="E81" s="234">
        <v>9.5039999999999996</v>
      </c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12"/>
      <c r="Z81" s="212"/>
      <c r="AA81" s="212"/>
      <c r="AB81" s="212"/>
      <c r="AC81" s="212"/>
      <c r="AD81" s="212"/>
      <c r="AE81" s="212"/>
      <c r="AF81" s="212"/>
      <c r="AG81" s="212" t="s">
        <v>122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29"/>
      <c r="B82" s="230"/>
      <c r="C82" s="259" t="s">
        <v>188</v>
      </c>
      <c r="D82" s="233"/>
      <c r="E82" s="234">
        <v>2.92</v>
      </c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12"/>
      <c r="Z82" s="212"/>
      <c r="AA82" s="212"/>
      <c r="AB82" s="212"/>
      <c r="AC82" s="212"/>
      <c r="AD82" s="212"/>
      <c r="AE82" s="212"/>
      <c r="AF82" s="212"/>
      <c r="AG82" s="212" t="s">
        <v>122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29"/>
      <c r="B83" s="230"/>
      <c r="C83" s="259" t="s">
        <v>189</v>
      </c>
      <c r="D83" s="233"/>
      <c r="E83" s="234">
        <v>39.520000000000003</v>
      </c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12"/>
      <c r="Z83" s="212"/>
      <c r="AA83" s="212"/>
      <c r="AB83" s="212"/>
      <c r="AC83" s="212"/>
      <c r="AD83" s="212"/>
      <c r="AE83" s="212"/>
      <c r="AF83" s="212"/>
      <c r="AG83" s="212" t="s">
        <v>122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29"/>
      <c r="B84" s="230"/>
      <c r="C84" s="261" t="s">
        <v>212</v>
      </c>
      <c r="D84" s="235"/>
      <c r="E84" s="236">
        <v>0.51944000000000001</v>
      </c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12"/>
      <c r="Z84" s="212"/>
      <c r="AA84" s="212"/>
      <c r="AB84" s="212"/>
      <c r="AC84" s="212"/>
      <c r="AD84" s="212"/>
      <c r="AE84" s="212"/>
      <c r="AF84" s="212"/>
      <c r="AG84" s="212" t="s">
        <v>122</v>
      </c>
      <c r="AH84" s="212">
        <v>4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44">
        <v>28</v>
      </c>
      <c r="B85" s="245" t="s">
        <v>213</v>
      </c>
      <c r="C85" s="258" t="s">
        <v>214</v>
      </c>
      <c r="D85" s="246" t="s">
        <v>117</v>
      </c>
      <c r="E85" s="247">
        <v>15.9984</v>
      </c>
      <c r="F85" s="248"/>
      <c r="G85" s="249">
        <f>ROUND(E85*F85,2)</f>
        <v>0</v>
      </c>
      <c r="H85" s="232"/>
      <c r="I85" s="231">
        <f>ROUND(E85*H85,2)</f>
        <v>0</v>
      </c>
      <c r="J85" s="232"/>
      <c r="K85" s="231">
        <f>ROUND(E85*J85,2)</f>
        <v>0</v>
      </c>
      <c r="L85" s="231">
        <v>21</v>
      </c>
      <c r="M85" s="231">
        <f>G85*(1+L85/100)</f>
        <v>0</v>
      </c>
      <c r="N85" s="231">
        <v>1.9199999999999998E-2</v>
      </c>
      <c r="O85" s="231">
        <f>ROUND(E85*N85,2)</f>
        <v>0.31</v>
      </c>
      <c r="P85" s="231">
        <v>0</v>
      </c>
      <c r="Q85" s="231">
        <f>ROUND(E85*P85,2)</f>
        <v>0</v>
      </c>
      <c r="R85" s="231" t="s">
        <v>209</v>
      </c>
      <c r="S85" s="231" t="s">
        <v>118</v>
      </c>
      <c r="T85" s="231" t="s">
        <v>118</v>
      </c>
      <c r="U85" s="231">
        <v>0</v>
      </c>
      <c r="V85" s="231">
        <f>ROUND(E85*U85,2)</f>
        <v>0</v>
      </c>
      <c r="W85" s="231"/>
      <c r="X85" s="231" t="s">
        <v>210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211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29"/>
      <c r="B86" s="230"/>
      <c r="C86" s="259" t="s">
        <v>186</v>
      </c>
      <c r="D86" s="233"/>
      <c r="E86" s="234">
        <v>15.84</v>
      </c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12"/>
      <c r="Z86" s="212"/>
      <c r="AA86" s="212"/>
      <c r="AB86" s="212"/>
      <c r="AC86" s="212"/>
      <c r="AD86" s="212"/>
      <c r="AE86" s="212"/>
      <c r="AF86" s="212"/>
      <c r="AG86" s="212" t="s">
        <v>122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29"/>
      <c r="B87" s="230"/>
      <c r="C87" s="261" t="s">
        <v>212</v>
      </c>
      <c r="D87" s="235"/>
      <c r="E87" s="236">
        <v>0.15840000000000001</v>
      </c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12"/>
      <c r="Z87" s="212"/>
      <c r="AA87" s="212"/>
      <c r="AB87" s="212"/>
      <c r="AC87" s="212"/>
      <c r="AD87" s="212"/>
      <c r="AE87" s="212"/>
      <c r="AF87" s="212"/>
      <c r="AG87" s="212" t="s">
        <v>122</v>
      </c>
      <c r="AH87" s="212">
        <v>4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50">
        <v>29</v>
      </c>
      <c r="B88" s="251" t="s">
        <v>215</v>
      </c>
      <c r="C88" s="260" t="s">
        <v>216</v>
      </c>
      <c r="D88" s="252" t="s">
        <v>179</v>
      </c>
      <c r="E88" s="253">
        <v>1.8552200000000001</v>
      </c>
      <c r="F88" s="254"/>
      <c r="G88" s="255">
        <f>ROUND(E88*F88,2)</f>
        <v>0</v>
      </c>
      <c r="H88" s="232"/>
      <c r="I88" s="231">
        <f>ROUND(E88*H88,2)</f>
        <v>0</v>
      </c>
      <c r="J88" s="232"/>
      <c r="K88" s="231">
        <f>ROUND(E88*J88,2)</f>
        <v>0</v>
      </c>
      <c r="L88" s="231">
        <v>21</v>
      </c>
      <c r="M88" s="231">
        <f>G88*(1+L88/100)</f>
        <v>0</v>
      </c>
      <c r="N88" s="231">
        <v>0</v>
      </c>
      <c r="O88" s="231">
        <f>ROUND(E88*N88,2)</f>
        <v>0</v>
      </c>
      <c r="P88" s="231">
        <v>0</v>
      </c>
      <c r="Q88" s="231">
        <f>ROUND(E88*P88,2)</f>
        <v>0</v>
      </c>
      <c r="R88" s="231"/>
      <c r="S88" s="231" t="s">
        <v>118</v>
      </c>
      <c r="T88" s="231" t="s">
        <v>118</v>
      </c>
      <c r="U88" s="231">
        <v>1.5980000000000001</v>
      </c>
      <c r="V88" s="231">
        <f>ROUND(E88*U88,2)</f>
        <v>2.96</v>
      </c>
      <c r="W88" s="231"/>
      <c r="X88" s="231" t="s">
        <v>180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181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x14ac:dyDescent="0.2">
      <c r="A89" s="238" t="s">
        <v>113</v>
      </c>
      <c r="B89" s="239" t="s">
        <v>79</v>
      </c>
      <c r="C89" s="257" t="s">
        <v>80</v>
      </c>
      <c r="D89" s="240"/>
      <c r="E89" s="241"/>
      <c r="F89" s="242"/>
      <c r="G89" s="243">
        <f>SUMIF(AG90:AG103,"&lt;&gt;NOR",G90:G103)</f>
        <v>0</v>
      </c>
      <c r="H89" s="237"/>
      <c r="I89" s="237">
        <f>SUM(I90:I103)</f>
        <v>0</v>
      </c>
      <c r="J89" s="237"/>
      <c r="K89" s="237">
        <f>SUM(K90:K103)</f>
        <v>0</v>
      </c>
      <c r="L89" s="237"/>
      <c r="M89" s="237">
        <f>SUM(M90:M103)</f>
        <v>0</v>
      </c>
      <c r="N89" s="237"/>
      <c r="O89" s="237">
        <f>SUM(O90:O103)</f>
        <v>0.06</v>
      </c>
      <c r="P89" s="237"/>
      <c r="Q89" s="237">
        <f>SUM(Q90:Q103)</f>
        <v>0</v>
      </c>
      <c r="R89" s="237"/>
      <c r="S89" s="237"/>
      <c r="T89" s="237"/>
      <c r="U89" s="237"/>
      <c r="V89" s="237">
        <f>SUM(V90:V103)</f>
        <v>56.180000000000007</v>
      </c>
      <c r="W89" s="237"/>
      <c r="X89" s="237"/>
      <c r="AG89" t="s">
        <v>114</v>
      </c>
    </row>
    <row r="90" spans="1:60" outlineLevel="1" x14ac:dyDescent="0.2">
      <c r="A90" s="244">
        <v>30</v>
      </c>
      <c r="B90" s="245" t="s">
        <v>217</v>
      </c>
      <c r="C90" s="258" t="s">
        <v>218</v>
      </c>
      <c r="D90" s="246" t="s">
        <v>117</v>
      </c>
      <c r="E90" s="247">
        <v>253</v>
      </c>
      <c r="F90" s="248"/>
      <c r="G90" s="249">
        <f>ROUND(E90*F90,2)</f>
        <v>0</v>
      </c>
      <c r="H90" s="232"/>
      <c r="I90" s="231">
        <f>ROUND(E90*H90,2)</f>
        <v>0</v>
      </c>
      <c r="J90" s="232"/>
      <c r="K90" s="231">
        <f>ROUND(E90*J90,2)</f>
        <v>0</v>
      </c>
      <c r="L90" s="231">
        <v>21</v>
      </c>
      <c r="M90" s="231">
        <f>G90*(1+L90/100)</f>
        <v>0</v>
      </c>
      <c r="N90" s="231">
        <v>0</v>
      </c>
      <c r="O90" s="231">
        <f>ROUND(E90*N90,2)</f>
        <v>0</v>
      </c>
      <c r="P90" s="231">
        <v>0</v>
      </c>
      <c r="Q90" s="231">
        <f>ROUND(E90*P90,2)</f>
        <v>0</v>
      </c>
      <c r="R90" s="231"/>
      <c r="S90" s="231" t="s">
        <v>118</v>
      </c>
      <c r="T90" s="231" t="s">
        <v>118</v>
      </c>
      <c r="U90" s="231">
        <v>6.9709999999999994E-2</v>
      </c>
      <c r="V90" s="231">
        <f>ROUND(E90*U90,2)</f>
        <v>17.64</v>
      </c>
      <c r="W90" s="231"/>
      <c r="X90" s="231" t="s">
        <v>119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120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29"/>
      <c r="B91" s="230"/>
      <c r="C91" s="259" t="s">
        <v>219</v>
      </c>
      <c r="D91" s="233"/>
      <c r="E91" s="234">
        <v>253</v>
      </c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12"/>
      <c r="Z91" s="212"/>
      <c r="AA91" s="212"/>
      <c r="AB91" s="212"/>
      <c r="AC91" s="212"/>
      <c r="AD91" s="212"/>
      <c r="AE91" s="212"/>
      <c r="AF91" s="212"/>
      <c r="AG91" s="212" t="s">
        <v>122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44">
        <v>31</v>
      </c>
      <c r="B92" s="245" t="s">
        <v>220</v>
      </c>
      <c r="C92" s="258" t="s">
        <v>221</v>
      </c>
      <c r="D92" s="246" t="s">
        <v>117</v>
      </c>
      <c r="E92" s="247">
        <v>25.75</v>
      </c>
      <c r="F92" s="248"/>
      <c r="G92" s="249">
        <f>ROUND(E92*F92,2)</f>
        <v>0</v>
      </c>
      <c r="H92" s="232"/>
      <c r="I92" s="231">
        <f>ROUND(E92*H92,2)</f>
        <v>0</v>
      </c>
      <c r="J92" s="232"/>
      <c r="K92" s="231">
        <f>ROUND(E92*J92,2)</f>
        <v>0</v>
      </c>
      <c r="L92" s="231">
        <v>21</v>
      </c>
      <c r="M92" s="231">
        <f>G92*(1+L92/100)</f>
        <v>0</v>
      </c>
      <c r="N92" s="231">
        <v>0</v>
      </c>
      <c r="O92" s="231">
        <f>ROUND(E92*N92,2)</f>
        <v>0</v>
      </c>
      <c r="P92" s="231">
        <v>0</v>
      </c>
      <c r="Q92" s="231">
        <f>ROUND(E92*P92,2)</f>
        <v>0</v>
      </c>
      <c r="R92" s="231"/>
      <c r="S92" s="231" t="s">
        <v>118</v>
      </c>
      <c r="T92" s="231" t="s">
        <v>118</v>
      </c>
      <c r="U92" s="231">
        <v>7.528E-2</v>
      </c>
      <c r="V92" s="231">
        <f>ROUND(E92*U92,2)</f>
        <v>1.94</v>
      </c>
      <c r="W92" s="231"/>
      <c r="X92" s="231" t="s">
        <v>119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120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ht="22.5" outlineLevel="1" x14ac:dyDescent="0.2">
      <c r="A93" s="229"/>
      <c r="B93" s="230"/>
      <c r="C93" s="259" t="s">
        <v>222</v>
      </c>
      <c r="D93" s="233"/>
      <c r="E93" s="234">
        <v>25.75</v>
      </c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12"/>
      <c r="Z93" s="212"/>
      <c r="AA93" s="212"/>
      <c r="AB93" s="212"/>
      <c r="AC93" s="212"/>
      <c r="AD93" s="212"/>
      <c r="AE93" s="212"/>
      <c r="AF93" s="212"/>
      <c r="AG93" s="212" t="s">
        <v>122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44">
        <v>32</v>
      </c>
      <c r="B94" s="245" t="s">
        <v>223</v>
      </c>
      <c r="C94" s="258" t="s">
        <v>224</v>
      </c>
      <c r="D94" s="246" t="s">
        <v>117</v>
      </c>
      <c r="E94" s="247">
        <v>266.75</v>
      </c>
      <c r="F94" s="248"/>
      <c r="G94" s="249">
        <f>ROUND(E94*F94,2)</f>
        <v>0</v>
      </c>
      <c r="H94" s="232"/>
      <c r="I94" s="231">
        <f>ROUND(E94*H94,2)</f>
        <v>0</v>
      </c>
      <c r="J94" s="232"/>
      <c r="K94" s="231">
        <f>ROUND(E94*J94,2)</f>
        <v>0</v>
      </c>
      <c r="L94" s="231">
        <v>21</v>
      </c>
      <c r="M94" s="231">
        <f>G94*(1+L94/100)</f>
        <v>0</v>
      </c>
      <c r="N94" s="231">
        <v>6.9999999999999994E-5</v>
      </c>
      <c r="O94" s="231">
        <f>ROUND(E94*N94,2)</f>
        <v>0.02</v>
      </c>
      <c r="P94" s="231">
        <v>0</v>
      </c>
      <c r="Q94" s="231">
        <f>ROUND(E94*P94,2)</f>
        <v>0</v>
      </c>
      <c r="R94" s="231"/>
      <c r="S94" s="231" t="s">
        <v>118</v>
      </c>
      <c r="T94" s="231" t="s">
        <v>118</v>
      </c>
      <c r="U94" s="231">
        <v>3.2480000000000002E-2</v>
      </c>
      <c r="V94" s="231">
        <f>ROUND(E94*U94,2)</f>
        <v>8.66</v>
      </c>
      <c r="W94" s="231"/>
      <c r="X94" s="231" t="s">
        <v>119</v>
      </c>
      <c r="Y94" s="212"/>
      <c r="Z94" s="212"/>
      <c r="AA94" s="212"/>
      <c r="AB94" s="212"/>
      <c r="AC94" s="212"/>
      <c r="AD94" s="212"/>
      <c r="AE94" s="212"/>
      <c r="AF94" s="212"/>
      <c r="AG94" s="212" t="s">
        <v>120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29"/>
      <c r="B95" s="230"/>
      <c r="C95" s="259" t="s">
        <v>225</v>
      </c>
      <c r="D95" s="233"/>
      <c r="E95" s="234">
        <v>75.53</v>
      </c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12"/>
      <c r="Z95" s="212"/>
      <c r="AA95" s="212"/>
      <c r="AB95" s="212"/>
      <c r="AC95" s="212"/>
      <c r="AD95" s="212"/>
      <c r="AE95" s="212"/>
      <c r="AF95" s="212"/>
      <c r="AG95" s="212" t="s">
        <v>122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29"/>
      <c r="B96" s="230"/>
      <c r="C96" s="259" t="s">
        <v>226</v>
      </c>
      <c r="D96" s="233"/>
      <c r="E96" s="234">
        <v>48.32</v>
      </c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12"/>
      <c r="Z96" s="212"/>
      <c r="AA96" s="212"/>
      <c r="AB96" s="212"/>
      <c r="AC96" s="212"/>
      <c r="AD96" s="212"/>
      <c r="AE96" s="212"/>
      <c r="AF96" s="212"/>
      <c r="AG96" s="212" t="s">
        <v>122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33.75" outlineLevel="1" x14ac:dyDescent="0.2">
      <c r="A97" s="229"/>
      <c r="B97" s="230"/>
      <c r="C97" s="259" t="s">
        <v>227</v>
      </c>
      <c r="D97" s="233"/>
      <c r="E97" s="234">
        <v>86.4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12"/>
      <c r="Z97" s="212"/>
      <c r="AA97" s="212"/>
      <c r="AB97" s="212"/>
      <c r="AC97" s="212"/>
      <c r="AD97" s="212"/>
      <c r="AE97" s="212"/>
      <c r="AF97" s="212"/>
      <c r="AG97" s="212" t="s">
        <v>122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29"/>
      <c r="B98" s="230"/>
      <c r="C98" s="259" t="s">
        <v>228</v>
      </c>
      <c r="D98" s="233"/>
      <c r="E98" s="234">
        <v>56.5</v>
      </c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12"/>
      <c r="Z98" s="212"/>
      <c r="AA98" s="212"/>
      <c r="AB98" s="212"/>
      <c r="AC98" s="212"/>
      <c r="AD98" s="212"/>
      <c r="AE98" s="212"/>
      <c r="AF98" s="212"/>
      <c r="AG98" s="212" t="s">
        <v>122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50">
        <v>33</v>
      </c>
      <c r="B99" s="251" t="s">
        <v>229</v>
      </c>
      <c r="C99" s="260" t="s">
        <v>230</v>
      </c>
      <c r="D99" s="252" t="s">
        <v>117</v>
      </c>
      <c r="E99" s="253">
        <v>266.75</v>
      </c>
      <c r="F99" s="254"/>
      <c r="G99" s="255">
        <f>ROUND(E99*F99,2)</f>
        <v>0</v>
      </c>
      <c r="H99" s="232"/>
      <c r="I99" s="231">
        <f>ROUND(E99*H99,2)</f>
        <v>0</v>
      </c>
      <c r="J99" s="232"/>
      <c r="K99" s="231">
        <f>ROUND(E99*J99,2)</f>
        <v>0</v>
      </c>
      <c r="L99" s="231">
        <v>21</v>
      </c>
      <c r="M99" s="231">
        <f>G99*(1+L99/100)</f>
        <v>0</v>
      </c>
      <c r="N99" s="231">
        <v>1.4999999999999999E-4</v>
      </c>
      <c r="O99" s="231">
        <f>ROUND(E99*N99,2)</f>
        <v>0.04</v>
      </c>
      <c r="P99" s="231">
        <v>0</v>
      </c>
      <c r="Q99" s="231">
        <f>ROUND(E99*P99,2)</f>
        <v>0</v>
      </c>
      <c r="R99" s="231"/>
      <c r="S99" s="231" t="s">
        <v>118</v>
      </c>
      <c r="T99" s="231" t="s">
        <v>118</v>
      </c>
      <c r="U99" s="231">
        <v>0.10191</v>
      </c>
      <c r="V99" s="231">
        <f>ROUND(E99*U99,2)</f>
        <v>27.18</v>
      </c>
      <c r="W99" s="231"/>
      <c r="X99" s="231" t="s">
        <v>119</v>
      </c>
      <c r="Y99" s="212"/>
      <c r="Z99" s="212"/>
      <c r="AA99" s="212"/>
      <c r="AB99" s="212"/>
      <c r="AC99" s="212"/>
      <c r="AD99" s="212"/>
      <c r="AE99" s="212"/>
      <c r="AF99" s="212"/>
      <c r="AG99" s="212" t="s">
        <v>120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44">
        <v>34</v>
      </c>
      <c r="B100" s="245" t="s">
        <v>231</v>
      </c>
      <c r="C100" s="258" t="s">
        <v>232</v>
      </c>
      <c r="D100" s="246" t="s">
        <v>117</v>
      </c>
      <c r="E100" s="247">
        <v>13.75</v>
      </c>
      <c r="F100" s="248"/>
      <c r="G100" s="249">
        <f>ROUND(E100*F100,2)</f>
        <v>0</v>
      </c>
      <c r="H100" s="232"/>
      <c r="I100" s="231">
        <f>ROUND(E100*H100,2)</f>
        <v>0</v>
      </c>
      <c r="J100" s="232"/>
      <c r="K100" s="231">
        <f>ROUND(E100*J100,2)</f>
        <v>0</v>
      </c>
      <c r="L100" s="231">
        <v>21</v>
      </c>
      <c r="M100" s="231">
        <f>G100*(1+L100/100)</f>
        <v>0</v>
      </c>
      <c r="N100" s="231">
        <v>0</v>
      </c>
      <c r="O100" s="231">
        <f>ROUND(E100*N100,2)</f>
        <v>0</v>
      </c>
      <c r="P100" s="231">
        <v>0</v>
      </c>
      <c r="Q100" s="231">
        <f>ROUND(E100*P100,2)</f>
        <v>0</v>
      </c>
      <c r="R100" s="231"/>
      <c r="S100" s="231" t="s">
        <v>118</v>
      </c>
      <c r="T100" s="231" t="s">
        <v>118</v>
      </c>
      <c r="U100" s="231">
        <v>9.4999999999999998E-3</v>
      </c>
      <c r="V100" s="231">
        <f>ROUND(E100*U100,2)</f>
        <v>0.13</v>
      </c>
      <c r="W100" s="231"/>
      <c r="X100" s="231" t="s">
        <v>119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120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29"/>
      <c r="B101" s="230"/>
      <c r="C101" s="259" t="s">
        <v>233</v>
      </c>
      <c r="D101" s="233"/>
      <c r="E101" s="234">
        <v>13.75</v>
      </c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122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44">
        <v>35</v>
      </c>
      <c r="B102" s="245" t="s">
        <v>234</v>
      </c>
      <c r="C102" s="258" t="s">
        <v>235</v>
      </c>
      <c r="D102" s="246" t="s">
        <v>117</v>
      </c>
      <c r="E102" s="247">
        <v>56.5</v>
      </c>
      <c r="F102" s="248"/>
      <c r="G102" s="249">
        <f>ROUND(E102*F102,2)</f>
        <v>0</v>
      </c>
      <c r="H102" s="232"/>
      <c r="I102" s="231">
        <f>ROUND(E102*H102,2)</f>
        <v>0</v>
      </c>
      <c r="J102" s="232"/>
      <c r="K102" s="231">
        <f>ROUND(E102*J102,2)</f>
        <v>0</v>
      </c>
      <c r="L102" s="231">
        <v>21</v>
      </c>
      <c r="M102" s="231">
        <f>G102*(1+L102/100)</f>
        <v>0</v>
      </c>
      <c r="N102" s="231">
        <v>0</v>
      </c>
      <c r="O102" s="231">
        <f>ROUND(E102*N102,2)</f>
        <v>0</v>
      </c>
      <c r="P102" s="231">
        <v>0</v>
      </c>
      <c r="Q102" s="231">
        <f>ROUND(E102*P102,2)</f>
        <v>0</v>
      </c>
      <c r="R102" s="231"/>
      <c r="S102" s="231" t="s">
        <v>118</v>
      </c>
      <c r="T102" s="231" t="s">
        <v>118</v>
      </c>
      <c r="U102" s="231">
        <v>1.112E-2</v>
      </c>
      <c r="V102" s="231">
        <f>ROUND(E102*U102,2)</f>
        <v>0.63</v>
      </c>
      <c r="W102" s="231"/>
      <c r="X102" s="231" t="s">
        <v>119</v>
      </c>
      <c r="Y102" s="212"/>
      <c r="Z102" s="212"/>
      <c r="AA102" s="212"/>
      <c r="AB102" s="212"/>
      <c r="AC102" s="212"/>
      <c r="AD102" s="212"/>
      <c r="AE102" s="212"/>
      <c r="AF102" s="212"/>
      <c r="AG102" s="212" t="s">
        <v>120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29"/>
      <c r="B103" s="230"/>
      <c r="C103" s="259" t="s">
        <v>228</v>
      </c>
      <c r="D103" s="233"/>
      <c r="E103" s="234">
        <v>56.5</v>
      </c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122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x14ac:dyDescent="0.2">
      <c r="A104" s="238" t="s">
        <v>113</v>
      </c>
      <c r="B104" s="239" t="s">
        <v>81</v>
      </c>
      <c r="C104" s="257" t="s">
        <v>82</v>
      </c>
      <c r="D104" s="240"/>
      <c r="E104" s="241"/>
      <c r="F104" s="242"/>
      <c r="G104" s="243">
        <f>SUMIF(AG105:AG110,"&lt;&gt;NOR",G105:G110)</f>
        <v>0</v>
      </c>
      <c r="H104" s="237"/>
      <c r="I104" s="237">
        <f>SUM(I105:I110)</f>
        <v>0</v>
      </c>
      <c r="J104" s="237"/>
      <c r="K104" s="237">
        <f>SUM(K105:K110)</f>
        <v>0</v>
      </c>
      <c r="L104" s="237"/>
      <c r="M104" s="237">
        <f>SUM(M105:M110)</f>
        <v>0</v>
      </c>
      <c r="N104" s="237"/>
      <c r="O104" s="237">
        <f>SUM(O105:O110)</f>
        <v>0.03</v>
      </c>
      <c r="P104" s="237"/>
      <c r="Q104" s="237">
        <f>SUM(Q105:Q110)</f>
        <v>0</v>
      </c>
      <c r="R104" s="237"/>
      <c r="S104" s="237"/>
      <c r="T104" s="237"/>
      <c r="U104" s="237"/>
      <c r="V104" s="237">
        <f>SUM(V105:V110)</f>
        <v>65.599999999999994</v>
      </c>
      <c r="W104" s="237"/>
      <c r="X104" s="237"/>
      <c r="AG104" t="s">
        <v>114</v>
      </c>
    </row>
    <row r="105" spans="1:60" outlineLevel="1" x14ac:dyDescent="0.2">
      <c r="A105" s="250">
        <v>36</v>
      </c>
      <c r="B105" s="251" t="s">
        <v>236</v>
      </c>
      <c r="C105" s="260" t="s">
        <v>237</v>
      </c>
      <c r="D105" s="252" t="s">
        <v>138</v>
      </c>
      <c r="E105" s="253">
        <v>14</v>
      </c>
      <c r="F105" s="254"/>
      <c r="G105" s="255">
        <f>ROUND(E105*F105,2)</f>
        <v>0</v>
      </c>
      <c r="H105" s="232"/>
      <c r="I105" s="231">
        <f>ROUND(E105*H105,2)</f>
        <v>0</v>
      </c>
      <c r="J105" s="232"/>
      <c r="K105" s="231">
        <f>ROUND(E105*J105,2)</f>
        <v>0</v>
      </c>
      <c r="L105" s="231">
        <v>21</v>
      </c>
      <c r="M105" s="231">
        <f>G105*(1+L105/100)</f>
        <v>0</v>
      </c>
      <c r="N105" s="231">
        <v>0</v>
      </c>
      <c r="O105" s="231">
        <f>ROUND(E105*N105,2)</f>
        <v>0</v>
      </c>
      <c r="P105" s="231">
        <v>0</v>
      </c>
      <c r="Q105" s="231">
        <f>ROUND(E105*P105,2)</f>
        <v>0</v>
      </c>
      <c r="R105" s="231"/>
      <c r="S105" s="231" t="s">
        <v>118</v>
      </c>
      <c r="T105" s="231" t="s">
        <v>118</v>
      </c>
      <c r="U105" s="231">
        <v>0.4</v>
      </c>
      <c r="V105" s="231">
        <f>ROUND(E105*U105,2)</f>
        <v>5.6</v>
      </c>
      <c r="W105" s="231"/>
      <c r="X105" s="231" t="s">
        <v>119</v>
      </c>
      <c r="Y105" s="212"/>
      <c r="Z105" s="212"/>
      <c r="AA105" s="212"/>
      <c r="AB105" s="212"/>
      <c r="AC105" s="212"/>
      <c r="AD105" s="212"/>
      <c r="AE105" s="212"/>
      <c r="AF105" s="212"/>
      <c r="AG105" s="212" t="s">
        <v>120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44">
        <v>37</v>
      </c>
      <c r="B106" s="245" t="s">
        <v>238</v>
      </c>
      <c r="C106" s="258" t="s">
        <v>239</v>
      </c>
      <c r="D106" s="246" t="s">
        <v>240</v>
      </c>
      <c r="E106" s="247">
        <v>60</v>
      </c>
      <c r="F106" s="248"/>
      <c r="G106" s="249">
        <f>ROUND(E106*F106,2)</f>
        <v>0</v>
      </c>
      <c r="H106" s="232"/>
      <c r="I106" s="231">
        <f>ROUND(E106*H106,2)</f>
        <v>0</v>
      </c>
      <c r="J106" s="232"/>
      <c r="K106" s="231">
        <f>ROUND(E106*J106,2)</f>
        <v>0</v>
      </c>
      <c r="L106" s="231">
        <v>21</v>
      </c>
      <c r="M106" s="231">
        <f>G106*(1+L106/100)</f>
        <v>0</v>
      </c>
      <c r="N106" s="231">
        <v>0</v>
      </c>
      <c r="O106" s="231">
        <f>ROUND(E106*N106,2)</f>
        <v>0</v>
      </c>
      <c r="P106" s="231">
        <v>0</v>
      </c>
      <c r="Q106" s="231">
        <f>ROUND(E106*P106,2)</f>
        <v>0</v>
      </c>
      <c r="R106" s="231" t="s">
        <v>241</v>
      </c>
      <c r="S106" s="231" t="s">
        <v>118</v>
      </c>
      <c r="T106" s="231" t="s">
        <v>140</v>
      </c>
      <c r="U106" s="231">
        <v>1</v>
      </c>
      <c r="V106" s="231">
        <f>ROUND(E106*U106,2)</f>
        <v>60</v>
      </c>
      <c r="W106" s="231"/>
      <c r="X106" s="231" t="s">
        <v>242</v>
      </c>
      <c r="Y106" s="212"/>
      <c r="Z106" s="212"/>
      <c r="AA106" s="212"/>
      <c r="AB106" s="212"/>
      <c r="AC106" s="212"/>
      <c r="AD106" s="212"/>
      <c r="AE106" s="212"/>
      <c r="AF106" s="212"/>
      <c r="AG106" s="212" t="s">
        <v>243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29"/>
      <c r="B107" s="230"/>
      <c r="C107" s="259" t="s">
        <v>244</v>
      </c>
      <c r="D107" s="233"/>
      <c r="E107" s="234">
        <v>60</v>
      </c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122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44">
        <v>38</v>
      </c>
      <c r="B108" s="245" t="s">
        <v>245</v>
      </c>
      <c r="C108" s="258" t="s">
        <v>246</v>
      </c>
      <c r="D108" s="246" t="s">
        <v>247</v>
      </c>
      <c r="E108" s="247">
        <v>1</v>
      </c>
      <c r="F108" s="248"/>
      <c r="G108" s="249">
        <f>ROUND(E108*F108,2)</f>
        <v>0</v>
      </c>
      <c r="H108" s="232"/>
      <c r="I108" s="231">
        <f>ROUND(E108*H108,2)</f>
        <v>0</v>
      </c>
      <c r="J108" s="232"/>
      <c r="K108" s="231">
        <f>ROUND(E108*J108,2)</f>
        <v>0</v>
      </c>
      <c r="L108" s="231">
        <v>21</v>
      </c>
      <c r="M108" s="231">
        <f>G108*(1+L108/100)</f>
        <v>0</v>
      </c>
      <c r="N108" s="231">
        <v>0</v>
      </c>
      <c r="O108" s="231">
        <f>ROUND(E108*N108,2)</f>
        <v>0</v>
      </c>
      <c r="P108" s="231">
        <v>0</v>
      </c>
      <c r="Q108" s="231">
        <f>ROUND(E108*P108,2)</f>
        <v>0</v>
      </c>
      <c r="R108" s="231"/>
      <c r="S108" s="231" t="s">
        <v>139</v>
      </c>
      <c r="T108" s="231" t="s">
        <v>140</v>
      </c>
      <c r="U108" s="231">
        <v>0</v>
      </c>
      <c r="V108" s="231">
        <f>ROUND(E108*U108,2)</f>
        <v>0</v>
      </c>
      <c r="W108" s="231"/>
      <c r="X108" s="231" t="s">
        <v>210</v>
      </c>
      <c r="Y108" s="212"/>
      <c r="Z108" s="212"/>
      <c r="AA108" s="212"/>
      <c r="AB108" s="212"/>
      <c r="AC108" s="212"/>
      <c r="AD108" s="212"/>
      <c r="AE108" s="212"/>
      <c r="AF108" s="212"/>
      <c r="AG108" s="212" t="s">
        <v>211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29"/>
      <c r="B109" s="230"/>
      <c r="C109" s="259" t="s">
        <v>248</v>
      </c>
      <c r="D109" s="233"/>
      <c r="E109" s="234">
        <v>1</v>
      </c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122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50">
        <v>39</v>
      </c>
      <c r="B110" s="251" t="s">
        <v>249</v>
      </c>
      <c r="C110" s="260" t="s">
        <v>250</v>
      </c>
      <c r="D110" s="252" t="s">
        <v>138</v>
      </c>
      <c r="E110" s="253">
        <v>14</v>
      </c>
      <c r="F110" s="254"/>
      <c r="G110" s="255">
        <f>ROUND(E110*F110,2)</f>
        <v>0</v>
      </c>
      <c r="H110" s="232"/>
      <c r="I110" s="231">
        <f>ROUND(E110*H110,2)</f>
        <v>0</v>
      </c>
      <c r="J110" s="232"/>
      <c r="K110" s="231">
        <f>ROUND(E110*J110,2)</f>
        <v>0</v>
      </c>
      <c r="L110" s="231">
        <v>21</v>
      </c>
      <c r="M110" s="231">
        <f>G110*(1+L110/100)</f>
        <v>0</v>
      </c>
      <c r="N110" s="231">
        <v>2E-3</v>
      </c>
      <c r="O110" s="231">
        <f>ROUND(E110*N110,2)</f>
        <v>0.03</v>
      </c>
      <c r="P110" s="231">
        <v>0</v>
      </c>
      <c r="Q110" s="231">
        <f>ROUND(E110*P110,2)</f>
        <v>0</v>
      </c>
      <c r="R110" s="231"/>
      <c r="S110" s="231" t="s">
        <v>139</v>
      </c>
      <c r="T110" s="231" t="s">
        <v>140</v>
      </c>
      <c r="U110" s="231">
        <v>0</v>
      </c>
      <c r="V110" s="231">
        <f>ROUND(E110*U110,2)</f>
        <v>0</v>
      </c>
      <c r="W110" s="231"/>
      <c r="X110" s="231" t="s">
        <v>210</v>
      </c>
      <c r="Y110" s="212"/>
      <c r="Z110" s="212"/>
      <c r="AA110" s="212"/>
      <c r="AB110" s="212"/>
      <c r="AC110" s="212"/>
      <c r="AD110" s="212"/>
      <c r="AE110" s="212"/>
      <c r="AF110" s="212"/>
      <c r="AG110" s="212" t="s">
        <v>211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x14ac:dyDescent="0.2">
      <c r="A111" s="238" t="s">
        <v>113</v>
      </c>
      <c r="B111" s="239" t="s">
        <v>83</v>
      </c>
      <c r="C111" s="257" t="s">
        <v>84</v>
      </c>
      <c r="D111" s="240"/>
      <c r="E111" s="241"/>
      <c r="F111" s="242"/>
      <c r="G111" s="243">
        <f>SUMIF(AG112:AG126,"&lt;&gt;NOR",G112:G126)</f>
        <v>0</v>
      </c>
      <c r="H111" s="237"/>
      <c r="I111" s="237">
        <f>SUM(I112:I126)</f>
        <v>0</v>
      </c>
      <c r="J111" s="237"/>
      <c r="K111" s="237">
        <f>SUM(K112:K126)</f>
        <v>0</v>
      </c>
      <c r="L111" s="237"/>
      <c r="M111" s="237">
        <f>SUM(M112:M126)</f>
        <v>0</v>
      </c>
      <c r="N111" s="237"/>
      <c r="O111" s="237">
        <f>SUM(O112:O126)</f>
        <v>0</v>
      </c>
      <c r="P111" s="237"/>
      <c r="Q111" s="237">
        <f>SUM(Q112:Q126)</f>
        <v>0</v>
      </c>
      <c r="R111" s="237"/>
      <c r="S111" s="237"/>
      <c r="T111" s="237"/>
      <c r="U111" s="237"/>
      <c r="V111" s="237">
        <f>SUM(V112:V126)</f>
        <v>2.02</v>
      </c>
      <c r="W111" s="237"/>
      <c r="X111" s="237"/>
      <c r="AG111" t="s">
        <v>114</v>
      </c>
    </row>
    <row r="112" spans="1:60" outlineLevel="1" x14ac:dyDescent="0.2">
      <c r="A112" s="244">
        <v>40</v>
      </c>
      <c r="B112" s="245" t="s">
        <v>251</v>
      </c>
      <c r="C112" s="258" t="s">
        <v>252</v>
      </c>
      <c r="D112" s="246" t="s">
        <v>179</v>
      </c>
      <c r="E112" s="247">
        <v>0.22167999999999999</v>
      </c>
      <c r="F112" s="248"/>
      <c r="G112" s="249">
        <f>ROUND(E112*F112,2)</f>
        <v>0</v>
      </c>
      <c r="H112" s="232"/>
      <c r="I112" s="231">
        <f>ROUND(E112*H112,2)</f>
        <v>0</v>
      </c>
      <c r="J112" s="232"/>
      <c r="K112" s="231">
        <f>ROUND(E112*J112,2)</f>
        <v>0</v>
      </c>
      <c r="L112" s="231">
        <v>21</v>
      </c>
      <c r="M112" s="231">
        <f>G112*(1+L112/100)</f>
        <v>0</v>
      </c>
      <c r="N112" s="231">
        <v>0</v>
      </c>
      <c r="O112" s="231">
        <f>ROUND(E112*N112,2)</f>
        <v>0</v>
      </c>
      <c r="P112" s="231">
        <v>0</v>
      </c>
      <c r="Q112" s="231">
        <f>ROUND(E112*P112,2)</f>
        <v>0</v>
      </c>
      <c r="R112" s="231"/>
      <c r="S112" s="231" t="s">
        <v>118</v>
      </c>
      <c r="T112" s="231" t="s">
        <v>118</v>
      </c>
      <c r="U112" s="231">
        <v>0</v>
      </c>
      <c r="V112" s="231">
        <f>ROUND(E112*U112,2)</f>
        <v>0</v>
      </c>
      <c r="W112" s="231"/>
      <c r="X112" s="231" t="s">
        <v>119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120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29"/>
      <c r="B113" s="230"/>
      <c r="C113" s="259" t="s">
        <v>253</v>
      </c>
      <c r="D113" s="233"/>
      <c r="E113" s="234">
        <v>1.1679999999999999E-2</v>
      </c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122</v>
      </c>
      <c r="AH113" s="212">
        <v>7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29"/>
      <c r="B114" s="230"/>
      <c r="C114" s="259" t="s">
        <v>254</v>
      </c>
      <c r="D114" s="233"/>
      <c r="E114" s="234">
        <v>0.21</v>
      </c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122</v>
      </c>
      <c r="AH114" s="212">
        <v>7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44">
        <v>41</v>
      </c>
      <c r="B115" s="245" t="s">
        <v>255</v>
      </c>
      <c r="C115" s="258" t="s">
        <v>256</v>
      </c>
      <c r="D115" s="246" t="s">
        <v>179</v>
      </c>
      <c r="E115" s="247">
        <v>0.1608</v>
      </c>
      <c r="F115" s="248"/>
      <c r="G115" s="249">
        <f>ROUND(E115*F115,2)</f>
        <v>0</v>
      </c>
      <c r="H115" s="232"/>
      <c r="I115" s="231">
        <f>ROUND(E115*H115,2)</f>
        <v>0</v>
      </c>
      <c r="J115" s="232"/>
      <c r="K115" s="231">
        <f>ROUND(E115*J115,2)</f>
        <v>0</v>
      </c>
      <c r="L115" s="231">
        <v>21</v>
      </c>
      <c r="M115" s="231">
        <f>G115*(1+L115/100)</f>
        <v>0</v>
      </c>
      <c r="N115" s="231">
        <v>0</v>
      </c>
      <c r="O115" s="231">
        <f>ROUND(E115*N115,2)</f>
        <v>0</v>
      </c>
      <c r="P115" s="231">
        <v>0</v>
      </c>
      <c r="Q115" s="231">
        <f>ROUND(E115*P115,2)</f>
        <v>0</v>
      </c>
      <c r="R115" s="231"/>
      <c r="S115" s="231" t="s">
        <v>118</v>
      </c>
      <c r="T115" s="231" t="s">
        <v>118</v>
      </c>
      <c r="U115" s="231">
        <v>0</v>
      </c>
      <c r="V115" s="231">
        <f>ROUND(E115*U115,2)</f>
        <v>0</v>
      </c>
      <c r="W115" s="231"/>
      <c r="X115" s="231" t="s">
        <v>119</v>
      </c>
      <c r="Y115" s="212"/>
      <c r="Z115" s="212"/>
      <c r="AA115" s="212"/>
      <c r="AB115" s="212"/>
      <c r="AC115" s="212"/>
      <c r="AD115" s="212"/>
      <c r="AE115" s="212"/>
      <c r="AF115" s="212"/>
      <c r="AG115" s="212" t="s">
        <v>120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29"/>
      <c r="B116" s="230"/>
      <c r="C116" s="259" t="s">
        <v>257</v>
      </c>
      <c r="D116" s="233"/>
      <c r="E116" s="234">
        <v>2.64E-2</v>
      </c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122</v>
      </c>
      <c r="AH116" s="212">
        <v>7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29"/>
      <c r="B117" s="230"/>
      <c r="C117" s="259" t="s">
        <v>258</v>
      </c>
      <c r="D117" s="233"/>
      <c r="E117" s="234">
        <v>1.584E-2</v>
      </c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122</v>
      </c>
      <c r="AH117" s="212">
        <v>7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29"/>
      <c r="B118" s="230"/>
      <c r="C118" s="259" t="s">
        <v>259</v>
      </c>
      <c r="D118" s="233"/>
      <c r="E118" s="234">
        <v>0.11856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122</v>
      </c>
      <c r="AH118" s="212">
        <v>7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50">
        <v>42</v>
      </c>
      <c r="B119" s="251" t="s">
        <v>260</v>
      </c>
      <c r="C119" s="260" t="s">
        <v>261</v>
      </c>
      <c r="D119" s="252" t="s">
        <v>179</v>
      </c>
      <c r="E119" s="253">
        <v>0.31518000000000002</v>
      </c>
      <c r="F119" s="254"/>
      <c r="G119" s="255">
        <f>ROUND(E119*F119,2)</f>
        <v>0</v>
      </c>
      <c r="H119" s="232"/>
      <c r="I119" s="231">
        <f>ROUND(E119*H119,2)</f>
        <v>0</v>
      </c>
      <c r="J119" s="232"/>
      <c r="K119" s="231">
        <f>ROUND(E119*J119,2)</f>
        <v>0</v>
      </c>
      <c r="L119" s="231">
        <v>21</v>
      </c>
      <c r="M119" s="231">
        <f>G119*(1+L119/100)</f>
        <v>0</v>
      </c>
      <c r="N119" s="231">
        <v>0</v>
      </c>
      <c r="O119" s="231">
        <f>ROUND(E119*N119,2)</f>
        <v>0</v>
      </c>
      <c r="P119" s="231">
        <v>0</v>
      </c>
      <c r="Q119" s="231">
        <f>ROUND(E119*P119,2)</f>
        <v>0</v>
      </c>
      <c r="R119" s="231"/>
      <c r="S119" s="231" t="s">
        <v>118</v>
      </c>
      <c r="T119" s="231" t="s">
        <v>118</v>
      </c>
      <c r="U119" s="231">
        <v>2.0089999999999999</v>
      </c>
      <c r="V119" s="231">
        <f>ROUND(E119*U119,2)</f>
        <v>0.63</v>
      </c>
      <c r="W119" s="231"/>
      <c r="X119" s="231" t="s">
        <v>262</v>
      </c>
      <c r="Y119" s="212"/>
      <c r="Z119" s="212"/>
      <c r="AA119" s="212"/>
      <c r="AB119" s="212"/>
      <c r="AC119" s="212"/>
      <c r="AD119" s="212"/>
      <c r="AE119" s="212"/>
      <c r="AF119" s="212"/>
      <c r="AG119" s="212" t="s">
        <v>263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50">
        <v>43</v>
      </c>
      <c r="B120" s="251" t="s">
        <v>264</v>
      </c>
      <c r="C120" s="260" t="s">
        <v>265</v>
      </c>
      <c r="D120" s="252" t="s">
        <v>179</v>
      </c>
      <c r="E120" s="253">
        <v>0.15759000000000001</v>
      </c>
      <c r="F120" s="254"/>
      <c r="G120" s="255">
        <f>ROUND(E120*F120,2)</f>
        <v>0</v>
      </c>
      <c r="H120" s="232"/>
      <c r="I120" s="231">
        <f>ROUND(E120*H120,2)</f>
        <v>0</v>
      </c>
      <c r="J120" s="232"/>
      <c r="K120" s="231">
        <f>ROUND(E120*J120,2)</f>
        <v>0</v>
      </c>
      <c r="L120" s="231">
        <v>21</v>
      </c>
      <c r="M120" s="231">
        <f>G120*(1+L120/100)</f>
        <v>0</v>
      </c>
      <c r="N120" s="231">
        <v>0</v>
      </c>
      <c r="O120" s="231">
        <f>ROUND(E120*N120,2)</f>
        <v>0</v>
      </c>
      <c r="P120" s="231">
        <v>0</v>
      </c>
      <c r="Q120" s="231">
        <f>ROUND(E120*P120,2)</f>
        <v>0</v>
      </c>
      <c r="R120" s="231"/>
      <c r="S120" s="231" t="s">
        <v>118</v>
      </c>
      <c r="T120" s="231" t="s">
        <v>118</v>
      </c>
      <c r="U120" s="231">
        <v>0.95899999999999996</v>
      </c>
      <c r="V120" s="231">
        <f>ROUND(E120*U120,2)</f>
        <v>0.15</v>
      </c>
      <c r="W120" s="231"/>
      <c r="X120" s="231" t="s">
        <v>262</v>
      </c>
      <c r="Y120" s="212"/>
      <c r="Z120" s="212"/>
      <c r="AA120" s="212"/>
      <c r="AB120" s="212"/>
      <c r="AC120" s="212"/>
      <c r="AD120" s="212"/>
      <c r="AE120" s="212"/>
      <c r="AF120" s="212"/>
      <c r="AG120" s="212" t="s">
        <v>263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50">
        <v>44</v>
      </c>
      <c r="B121" s="251" t="s">
        <v>266</v>
      </c>
      <c r="C121" s="260" t="s">
        <v>267</v>
      </c>
      <c r="D121" s="252" t="s">
        <v>179</v>
      </c>
      <c r="E121" s="253">
        <v>0.45025999999999999</v>
      </c>
      <c r="F121" s="254"/>
      <c r="G121" s="255">
        <f>ROUND(E121*F121,2)</f>
        <v>0</v>
      </c>
      <c r="H121" s="232"/>
      <c r="I121" s="231">
        <f>ROUND(E121*H121,2)</f>
        <v>0</v>
      </c>
      <c r="J121" s="232"/>
      <c r="K121" s="231">
        <f>ROUND(E121*J121,2)</f>
        <v>0</v>
      </c>
      <c r="L121" s="231">
        <v>21</v>
      </c>
      <c r="M121" s="231">
        <f>G121*(1+L121/100)</f>
        <v>0</v>
      </c>
      <c r="N121" s="231">
        <v>0</v>
      </c>
      <c r="O121" s="231">
        <f>ROUND(E121*N121,2)</f>
        <v>0</v>
      </c>
      <c r="P121" s="231">
        <v>0</v>
      </c>
      <c r="Q121" s="231">
        <f>ROUND(E121*P121,2)</f>
        <v>0</v>
      </c>
      <c r="R121" s="231"/>
      <c r="S121" s="231" t="s">
        <v>118</v>
      </c>
      <c r="T121" s="231" t="s">
        <v>118</v>
      </c>
      <c r="U121" s="231">
        <v>1.1399999999999999</v>
      </c>
      <c r="V121" s="231">
        <f>ROUND(E121*U121,2)</f>
        <v>0.51</v>
      </c>
      <c r="W121" s="231"/>
      <c r="X121" s="231" t="s">
        <v>262</v>
      </c>
      <c r="Y121" s="212"/>
      <c r="Z121" s="212"/>
      <c r="AA121" s="212"/>
      <c r="AB121" s="212"/>
      <c r="AC121" s="212"/>
      <c r="AD121" s="212"/>
      <c r="AE121" s="212"/>
      <c r="AF121" s="212"/>
      <c r="AG121" s="212" t="s">
        <v>263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50">
        <v>45</v>
      </c>
      <c r="B122" s="251" t="s">
        <v>268</v>
      </c>
      <c r="C122" s="260" t="s">
        <v>269</v>
      </c>
      <c r="D122" s="252" t="s">
        <v>179</v>
      </c>
      <c r="E122" s="253">
        <v>0.45025999999999999</v>
      </c>
      <c r="F122" s="254"/>
      <c r="G122" s="255">
        <f>ROUND(E122*F122,2)</f>
        <v>0</v>
      </c>
      <c r="H122" s="232"/>
      <c r="I122" s="231">
        <f>ROUND(E122*H122,2)</f>
        <v>0</v>
      </c>
      <c r="J122" s="232"/>
      <c r="K122" s="231">
        <f>ROUND(E122*J122,2)</f>
        <v>0</v>
      </c>
      <c r="L122" s="231">
        <v>21</v>
      </c>
      <c r="M122" s="231">
        <f>G122*(1+L122/100)</f>
        <v>0</v>
      </c>
      <c r="N122" s="231">
        <v>0</v>
      </c>
      <c r="O122" s="231">
        <f>ROUND(E122*N122,2)</f>
        <v>0</v>
      </c>
      <c r="P122" s="231">
        <v>0</v>
      </c>
      <c r="Q122" s="231">
        <f>ROUND(E122*P122,2)</f>
        <v>0</v>
      </c>
      <c r="R122" s="231"/>
      <c r="S122" s="231" t="s">
        <v>118</v>
      </c>
      <c r="T122" s="231" t="s">
        <v>118</v>
      </c>
      <c r="U122" s="231">
        <v>0.49</v>
      </c>
      <c r="V122" s="231">
        <f>ROUND(E122*U122,2)</f>
        <v>0.22</v>
      </c>
      <c r="W122" s="231"/>
      <c r="X122" s="231" t="s">
        <v>262</v>
      </c>
      <c r="Y122" s="212"/>
      <c r="Z122" s="212"/>
      <c r="AA122" s="212"/>
      <c r="AB122" s="212"/>
      <c r="AC122" s="212"/>
      <c r="AD122" s="212"/>
      <c r="AE122" s="212"/>
      <c r="AF122" s="212"/>
      <c r="AG122" s="212" t="s">
        <v>263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50">
        <v>46</v>
      </c>
      <c r="B123" s="251" t="s">
        <v>270</v>
      </c>
      <c r="C123" s="260" t="s">
        <v>271</v>
      </c>
      <c r="D123" s="252" t="s">
        <v>179</v>
      </c>
      <c r="E123" s="253">
        <v>5.4031700000000003</v>
      </c>
      <c r="F123" s="254"/>
      <c r="G123" s="255">
        <f>ROUND(E123*F123,2)</f>
        <v>0</v>
      </c>
      <c r="H123" s="232"/>
      <c r="I123" s="231">
        <f>ROUND(E123*H123,2)</f>
        <v>0</v>
      </c>
      <c r="J123" s="232"/>
      <c r="K123" s="231">
        <f>ROUND(E123*J123,2)</f>
        <v>0</v>
      </c>
      <c r="L123" s="231">
        <v>21</v>
      </c>
      <c r="M123" s="231">
        <f>G123*(1+L123/100)</f>
        <v>0</v>
      </c>
      <c r="N123" s="231">
        <v>0</v>
      </c>
      <c r="O123" s="231">
        <f>ROUND(E123*N123,2)</f>
        <v>0</v>
      </c>
      <c r="P123" s="231">
        <v>0</v>
      </c>
      <c r="Q123" s="231">
        <f>ROUND(E123*P123,2)</f>
        <v>0</v>
      </c>
      <c r="R123" s="231"/>
      <c r="S123" s="231" t="s">
        <v>118</v>
      </c>
      <c r="T123" s="231" t="s">
        <v>118</v>
      </c>
      <c r="U123" s="231">
        <v>0</v>
      </c>
      <c r="V123" s="231">
        <f>ROUND(E123*U123,2)</f>
        <v>0</v>
      </c>
      <c r="W123" s="231"/>
      <c r="X123" s="231" t="s">
        <v>262</v>
      </c>
      <c r="Y123" s="212"/>
      <c r="Z123" s="212"/>
      <c r="AA123" s="212"/>
      <c r="AB123" s="212"/>
      <c r="AC123" s="212"/>
      <c r="AD123" s="212"/>
      <c r="AE123" s="212"/>
      <c r="AF123" s="212"/>
      <c r="AG123" s="212" t="s">
        <v>263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50">
        <v>47</v>
      </c>
      <c r="B124" s="251" t="s">
        <v>272</v>
      </c>
      <c r="C124" s="260" t="s">
        <v>273</v>
      </c>
      <c r="D124" s="252" t="s">
        <v>179</v>
      </c>
      <c r="E124" s="253">
        <v>0.45025999999999999</v>
      </c>
      <c r="F124" s="254"/>
      <c r="G124" s="255">
        <f>ROUND(E124*F124,2)</f>
        <v>0</v>
      </c>
      <c r="H124" s="232"/>
      <c r="I124" s="231">
        <f>ROUND(E124*H124,2)</f>
        <v>0</v>
      </c>
      <c r="J124" s="232"/>
      <c r="K124" s="231">
        <f>ROUND(E124*J124,2)</f>
        <v>0</v>
      </c>
      <c r="L124" s="231">
        <v>21</v>
      </c>
      <c r="M124" s="231">
        <f>G124*(1+L124/100)</f>
        <v>0</v>
      </c>
      <c r="N124" s="231">
        <v>0</v>
      </c>
      <c r="O124" s="231">
        <f>ROUND(E124*N124,2)</f>
        <v>0</v>
      </c>
      <c r="P124" s="231">
        <v>0</v>
      </c>
      <c r="Q124" s="231">
        <f>ROUND(E124*P124,2)</f>
        <v>0</v>
      </c>
      <c r="R124" s="231"/>
      <c r="S124" s="231" t="s">
        <v>118</v>
      </c>
      <c r="T124" s="231" t="s">
        <v>118</v>
      </c>
      <c r="U124" s="231">
        <v>0.94199999999999995</v>
      </c>
      <c r="V124" s="231">
        <f>ROUND(E124*U124,2)</f>
        <v>0.42</v>
      </c>
      <c r="W124" s="231"/>
      <c r="X124" s="231" t="s">
        <v>262</v>
      </c>
      <c r="Y124" s="212"/>
      <c r="Z124" s="212"/>
      <c r="AA124" s="212"/>
      <c r="AB124" s="212"/>
      <c r="AC124" s="212"/>
      <c r="AD124" s="212"/>
      <c r="AE124" s="212"/>
      <c r="AF124" s="212"/>
      <c r="AG124" s="212" t="s">
        <v>263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50">
        <v>48</v>
      </c>
      <c r="B125" s="251" t="s">
        <v>274</v>
      </c>
      <c r="C125" s="260" t="s">
        <v>275</v>
      </c>
      <c r="D125" s="252" t="s">
        <v>179</v>
      </c>
      <c r="E125" s="253">
        <v>0.90053000000000005</v>
      </c>
      <c r="F125" s="254"/>
      <c r="G125" s="255">
        <f>ROUND(E125*F125,2)</f>
        <v>0</v>
      </c>
      <c r="H125" s="232"/>
      <c r="I125" s="231">
        <f>ROUND(E125*H125,2)</f>
        <v>0</v>
      </c>
      <c r="J125" s="232"/>
      <c r="K125" s="231">
        <f>ROUND(E125*J125,2)</f>
        <v>0</v>
      </c>
      <c r="L125" s="231">
        <v>21</v>
      </c>
      <c r="M125" s="231">
        <f>G125*(1+L125/100)</f>
        <v>0</v>
      </c>
      <c r="N125" s="231">
        <v>0</v>
      </c>
      <c r="O125" s="231">
        <f>ROUND(E125*N125,2)</f>
        <v>0</v>
      </c>
      <c r="P125" s="231">
        <v>0</v>
      </c>
      <c r="Q125" s="231">
        <f>ROUND(E125*P125,2)</f>
        <v>0</v>
      </c>
      <c r="R125" s="231"/>
      <c r="S125" s="231" t="s">
        <v>118</v>
      </c>
      <c r="T125" s="231" t="s">
        <v>118</v>
      </c>
      <c r="U125" s="231">
        <v>0.105</v>
      </c>
      <c r="V125" s="231">
        <f>ROUND(E125*U125,2)</f>
        <v>0.09</v>
      </c>
      <c r="W125" s="231"/>
      <c r="X125" s="231" t="s">
        <v>262</v>
      </c>
      <c r="Y125" s="212"/>
      <c r="Z125" s="212"/>
      <c r="AA125" s="212"/>
      <c r="AB125" s="212"/>
      <c r="AC125" s="212"/>
      <c r="AD125" s="212"/>
      <c r="AE125" s="212"/>
      <c r="AF125" s="212"/>
      <c r="AG125" s="212" t="s">
        <v>263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50">
        <v>49</v>
      </c>
      <c r="B126" s="251" t="s">
        <v>276</v>
      </c>
      <c r="C126" s="260" t="s">
        <v>277</v>
      </c>
      <c r="D126" s="252" t="s">
        <v>179</v>
      </c>
      <c r="E126" s="253">
        <v>0.45025999999999999</v>
      </c>
      <c r="F126" s="254"/>
      <c r="G126" s="255">
        <f>ROUND(E126*F126,2)</f>
        <v>0</v>
      </c>
      <c r="H126" s="232"/>
      <c r="I126" s="231">
        <f>ROUND(E126*H126,2)</f>
        <v>0</v>
      </c>
      <c r="J126" s="232"/>
      <c r="K126" s="231">
        <f>ROUND(E126*J126,2)</f>
        <v>0</v>
      </c>
      <c r="L126" s="231">
        <v>21</v>
      </c>
      <c r="M126" s="231">
        <f>G126*(1+L126/100)</f>
        <v>0</v>
      </c>
      <c r="N126" s="231">
        <v>0</v>
      </c>
      <c r="O126" s="231">
        <f>ROUND(E126*N126,2)</f>
        <v>0</v>
      </c>
      <c r="P126" s="231">
        <v>0</v>
      </c>
      <c r="Q126" s="231">
        <f>ROUND(E126*P126,2)</f>
        <v>0</v>
      </c>
      <c r="R126" s="231"/>
      <c r="S126" s="231" t="s">
        <v>118</v>
      </c>
      <c r="T126" s="231" t="s">
        <v>118</v>
      </c>
      <c r="U126" s="231">
        <v>6.0000000000000001E-3</v>
      </c>
      <c r="V126" s="231">
        <f>ROUND(E126*U126,2)</f>
        <v>0</v>
      </c>
      <c r="W126" s="231"/>
      <c r="X126" s="231" t="s">
        <v>262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263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x14ac:dyDescent="0.2">
      <c r="A127" s="238" t="s">
        <v>113</v>
      </c>
      <c r="B127" s="239" t="s">
        <v>86</v>
      </c>
      <c r="C127" s="257" t="s">
        <v>29</v>
      </c>
      <c r="D127" s="240"/>
      <c r="E127" s="241"/>
      <c r="F127" s="242"/>
      <c r="G127" s="243">
        <f>SUMIF(AG128:AG128,"&lt;&gt;NOR",G128:G128)</f>
        <v>0</v>
      </c>
      <c r="H127" s="237"/>
      <c r="I127" s="237">
        <f>SUM(I128:I128)</f>
        <v>0</v>
      </c>
      <c r="J127" s="237"/>
      <c r="K127" s="237">
        <f>SUM(K128:K128)</f>
        <v>0</v>
      </c>
      <c r="L127" s="237"/>
      <c r="M127" s="237">
        <f>SUM(M128:M128)</f>
        <v>0</v>
      </c>
      <c r="N127" s="237"/>
      <c r="O127" s="237">
        <f>SUM(O128:O128)</f>
        <v>0</v>
      </c>
      <c r="P127" s="237"/>
      <c r="Q127" s="237">
        <f>SUM(Q128:Q128)</f>
        <v>0</v>
      </c>
      <c r="R127" s="237"/>
      <c r="S127" s="237"/>
      <c r="T127" s="237"/>
      <c r="U127" s="237"/>
      <c r="V127" s="237">
        <f>SUM(V128:V128)</f>
        <v>0</v>
      </c>
      <c r="W127" s="237"/>
      <c r="X127" s="237"/>
      <c r="AG127" t="s">
        <v>114</v>
      </c>
    </row>
    <row r="128" spans="1:60" outlineLevel="1" x14ac:dyDescent="0.2">
      <c r="A128" s="244">
        <v>50</v>
      </c>
      <c r="B128" s="245" t="s">
        <v>278</v>
      </c>
      <c r="C128" s="258" t="s">
        <v>279</v>
      </c>
      <c r="D128" s="246" t="s">
        <v>280</v>
      </c>
      <c r="E128" s="247">
        <v>1</v>
      </c>
      <c r="F128" s="248"/>
      <c r="G128" s="249">
        <f>ROUND(E128*F128,2)</f>
        <v>0</v>
      </c>
      <c r="H128" s="232"/>
      <c r="I128" s="231">
        <f>ROUND(E128*H128,2)</f>
        <v>0</v>
      </c>
      <c r="J128" s="232"/>
      <c r="K128" s="231">
        <f>ROUND(E128*J128,2)</f>
        <v>0</v>
      </c>
      <c r="L128" s="231">
        <v>21</v>
      </c>
      <c r="M128" s="231">
        <f>G128*(1+L128/100)</f>
        <v>0</v>
      </c>
      <c r="N128" s="231">
        <v>0</v>
      </c>
      <c r="O128" s="231">
        <f>ROUND(E128*N128,2)</f>
        <v>0</v>
      </c>
      <c r="P128" s="231">
        <v>0</v>
      </c>
      <c r="Q128" s="231">
        <f>ROUND(E128*P128,2)</f>
        <v>0</v>
      </c>
      <c r="R128" s="231"/>
      <c r="S128" s="231" t="s">
        <v>139</v>
      </c>
      <c r="T128" s="231" t="s">
        <v>140</v>
      </c>
      <c r="U128" s="231">
        <v>0</v>
      </c>
      <c r="V128" s="231">
        <f>ROUND(E128*U128,2)</f>
        <v>0</v>
      </c>
      <c r="W128" s="231"/>
      <c r="X128" s="231" t="s">
        <v>281</v>
      </c>
      <c r="Y128" s="212"/>
      <c r="Z128" s="212"/>
      <c r="AA128" s="212"/>
      <c r="AB128" s="212"/>
      <c r="AC128" s="212"/>
      <c r="AD128" s="212"/>
      <c r="AE128" s="212"/>
      <c r="AF128" s="212"/>
      <c r="AG128" s="212" t="s">
        <v>282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33" x14ac:dyDescent="0.2">
      <c r="A129" s="3"/>
      <c r="B129" s="4"/>
      <c r="C129" s="262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AE129">
        <v>15</v>
      </c>
      <c r="AF129">
        <v>21</v>
      </c>
      <c r="AG129" t="s">
        <v>100</v>
      </c>
    </row>
    <row r="130" spans="1:33" x14ac:dyDescent="0.2">
      <c r="A130" s="215"/>
      <c r="B130" s="216" t="s">
        <v>31</v>
      </c>
      <c r="C130" s="263"/>
      <c r="D130" s="217"/>
      <c r="E130" s="218"/>
      <c r="F130" s="218"/>
      <c r="G130" s="256">
        <f>G8+G22+G32+G38+G43+G58+G60+G89+G104+G111+G127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AE130">
        <f>SUMIF(L7:L128,AE129,G7:G128)</f>
        <v>0</v>
      </c>
      <c r="AF130">
        <f>SUMIF(L7:L128,AF129,G7:G128)</f>
        <v>0</v>
      </c>
      <c r="AG130" t="s">
        <v>283</v>
      </c>
    </row>
    <row r="131" spans="1:33" x14ac:dyDescent="0.2">
      <c r="A131" s="3"/>
      <c r="B131" s="4"/>
      <c r="C131" s="262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33" x14ac:dyDescent="0.2">
      <c r="A132" s="3"/>
      <c r="B132" s="4"/>
      <c r="C132" s="262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33" x14ac:dyDescent="0.2">
      <c r="A133" s="219" t="s">
        <v>284</v>
      </c>
      <c r="B133" s="219"/>
      <c r="C133" s="264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33" x14ac:dyDescent="0.2">
      <c r="A134" s="220"/>
      <c r="B134" s="221"/>
      <c r="C134" s="265"/>
      <c r="D134" s="221"/>
      <c r="E134" s="221"/>
      <c r="F134" s="221"/>
      <c r="G134" s="22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AG134" t="s">
        <v>285</v>
      </c>
    </row>
    <row r="135" spans="1:33" x14ac:dyDescent="0.2">
      <c r="A135" s="223"/>
      <c r="B135" s="224"/>
      <c r="C135" s="266"/>
      <c r="D135" s="224"/>
      <c r="E135" s="224"/>
      <c r="F135" s="224"/>
      <c r="G135" s="22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33" x14ac:dyDescent="0.2">
      <c r="A136" s="223"/>
      <c r="B136" s="224"/>
      <c r="C136" s="266"/>
      <c r="D136" s="224"/>
      <c r="E136" s="224"/>
      <c r="F136" s="224"/>
      <c r="G136" s="22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33" x14ac:dyDescent="0.2">
      <c r="A137" s="223"/>
      <c r="B137" s="224"/>
      <c r="C137" s="266"/>
      <c r="D137" s="224"/>
      <c r="E137" s="224"/>
      <c r="F137" s="224"/>
      <c r="G137" s="22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33" x14ac:dyDescent="0.2">
      <c r="A138" s="226"/>
      <c r="B138" s="227"/>
      <c r="C138" s="267"/>
      <c r="D138" s="227"/>
      <c r="E138" s="227"/>
      <c r="F138" s="227"/>
      <c r="G138" s="22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33" x14ac:dyDescent="0.2">
      <c r="A139" s="3"/>
      <c r="B139" s="4"/>
      <c r="C139" s="262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33" x14ac:dyDescent="0.2">
      <c r="C140" s="268"/>
      <c r="D140" s="10"/>
      <c r="AG140" t="s">
        <v>286</v>
      </c>
    </row>
    <row r="141" spans="1:33" x14ac:dyDescent="0.2">
      <c r="D141" s="10"/>
    </row>
    <row r="142" spans="1:33" x14ac:dyDescent="0.2">
      <c r="D142" s="10"/>
    </row>
    <row r="143" spans="1:33" x14ac:dyDescent="0.2">
      <c r="D143" s="10"/>
    </row>
    <row r="144" spans="1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133:C133"/>
    <mergeCell ref="A134:G13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02 Pol'!Názvy_tisku</vt:lpstr>
      <vt:lpstr>oadresa</vt:lpstr>
      <vt:lpstr>Stavba!Objednatel</vt:lpstr>
      <vt:lpstr>Stavba!Objekt</vt:lpstr>
      <vt:lpstr>'02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2019-03-19T12:27:02Z</cp:lastPrinted>
  <dcterms:created xsi:type="dcterms:W3CDTF">2009-04-08T07:15:50Z</dcterms:created>
  <dcterms:modified xsi:type="dcterms:W3CDTF">2020-02-12T14:59:04Z</dcterms:modified>
</cp:coreProperties>
</file>